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60" yWindow="330" windowWidth="14940" windowHeight="86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/>
  <calcPr fullCalcOnLoad="1"/>
</workbook>
</file>

<file path=xl/sharedStrings.xml><?xml version="1.0" encoding="utf-8"?>
<sst xmlns="http://schemas.openxmlformats.org/spreadsheetml/2006/main" count="45" uniqueCount="32">
  <si>
    <t>Summe</t>
  </si>
  <si>
    <t>Laufzeitband (Jahre)</t>
  </si>
  <si>
    <t>Elastizität</t>
  </si>
  <si>
    <t>gleitende Durchschnitte</t>
  </si>
  <si>
    <t xml:space="preserve">Vergleichende Darstellung der Cash Flows von variablen Geschäften </t>
  </si>
  <si>
    <t>im Elastizitätskonzept und bei gleitenden Durchschnitten</t>
  </si>
  <si>
    <t>Volumen der Bilanzposition</t>
  </si>
  <si>
    <t>Mio.</t>
  </si>
  <si>
    <t>3M</t>
  </si>
  <si>
    <t>6M</t>
  </si>
  <si>
    <t>Monatsgeld</t>
  </si>
  <si>
    <t>Jahresgeld</t>
  </si>
  <si>
    <t>1M</t>
  </si>
  <si>
    <t>Prof. Dr. Arnd Wiedemann</t>
  </si>
  <si>
    <t>Finanz- und Bankmanagement</t>
  </si>
  <si>
    <t>Universität Siegen</t>
  </si>
  <si>
    <t>www.uni-siegen.de/~banken</t>
  </si>
  <si>
    <t>www.zinsrisiko.de</t>
  </si>
  <si>
    <t>Jahre</t>
  </si>
  <si>
    <t>Kuponzins</t>
  </si>
  <si>
    <t>ZB-AF</t>
  </si>
  <si>
    <t>ZB-UF</t>
  </si>
  <si>
    <t>Nullkuponz.</t>
  </si>
  <si>
    <t>ZB-Abzinsfaktoren ZB-AF(t,LZ)</t>
  </si>
  <si>
    <t>Laufzeit</t>
  </si>
  <si>
    <t>Beginn</t>
  </si>
  <si>
    <t>ZB-Aufzinsfaktoren ZB-UF(t,LZ)</t>
  </si>
  <si>
    <t>Nullkupon-Zinssätze z(t,LZ)</t>
  </si>
  <si>
    <t>Kupon-Zinssätze i(t,LZ)</t>
  </si>
  <si>
    <t>Forwards</t>
  </si>
  <si>
    <t>Zinsstrukturkurve</t>
  </si>
  <si>
    <t>Elastizitätskonzept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</si>
</sst>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%"/>
    <numFmt numFmtId="174" formatCode="0.000000"/>
    <numFmt numFmtId="175" formatCode="0.000000%"/>
  </numFmts>
  <fonts count="19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22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9" fontId="3" fillId="3" borderId="0" xfId="0" applyNumberFormat="1" applyFont="1" applyFill="1" applyAlignment="1" applyProtection="1">
      <alignment/>
      <protection hidden="1"/>
    </xf>
    <xf numFmtId="9" fontId="1" fillId="3" borderId="0" xfId="0" applyNumberFormat="1" applyFont="1" applyFill="1" applyAlignment="1" applyProtection="1">
      <alignment/>
      <protection hidden="1"/>
    </xf>
    <xf numFmtId="9" fontId="5" fillId="4" borderId="1" xfId="0" applyNumberFormat="1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3" fontId="8" fillId="2" borderId="0" xfId="0" applyNumberFormat="1" applyFont="1" applyFill="1" applyBorder="1" applyAlignment="1" applyProtection="1">
      <alignment/>
      <protection locked="0"/>
    </xf>
    <xf numFmtId="4" fontId="1" fillId="2" borderId="0" xfId="0" applyNumberFormat="1" applyFont="1" applyFill="1" applyAlignment="1" applyProtection="1">
      <alignment/>
      <protection hidden="1"/>
    </xf>
    <xf numFmtId="2" fontId="1" fillId="2" borderId="0" xfId="0" applyNumberFormat="1" applyFont="1" applyFill="1" applyAlignment="1" applyProtection="1">
      <alignment/>
      <protection hidden="1"/>
    </xf>
    <xf numFmtId="2" fontId="1" fillId="2" borderId="0" xfId="0" applyNumberFormat="1" applyFont="1" applyFill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4" fillId="5" borderId="0" xfId="0" applyFont="1" applyFill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10" fillId="5" borderId="0" xfId="17" applyFill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11" fillId="4" borderId="0" xfId="17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174" fontId="0" fillId="4" borderId="6" xfId="0" applyNumberFormat="1" applyFill="1" applyBorder="1" applyAlignment="1" applyProtection="1">
      <alignment/>
      <protection hidden="1"/>
    </xf>
    <xf numFmtId="174" fontId="0" fillId="4" borderId="7" xfId="0" applyNumberFormat="1" applyFill="1" applyBorder="1" applyAlignment="1" applyProtection="1">
      <alignment/>
      <protection hidden="1"/>
    </xf>
    <xf numFmtId="174" fontId="0" fillId="4" borderId="1" xfId="0" applyNumberFormat="1" applyFill="1" applyBorder="1" applyAlignment="1" applyProtection="1">
      <alignment/>
      <protection hidden="1"/>
    </xf>
    <xf numFmtId="174" fontId="0" fillId="4" borderId="8" xfId="0" applyNumberFormat="1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173" fontId="0" fillId="4" borderId="10" xfId="0" applyNumberFormat="1" applyFill="1" applyBorder="1" applyAlignment="1" applyProtection="1">
      <alignment/>
      <protection hidden="1"/>
    </xf>
    <xf numFmtId="173" fontId="0" fillId="4" borderId="11" xfId="0" applyNumberFormat="1" applyFill="1" applyBorder="1" applyAlignment="1" applyProtection="1">
      <alignment/>
      <protection hidden="1"/>
    </xf>
    <xf numFmtId="0" fontId="12" fillId="4" borderId="0" xfId="17" applyFont="1" applyFill="1" applyAlignment="1" applyProtection="1">
      <alignment/>
      <protection hidden="1"/>
    </xf>
    <xf numFmtId="0" fontId="13" fillId="4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174" fontId="0" fillId="4" borderId="0" xfId="0" applyNumberFormat="1" applyFill="1" applyAlignment="1" applyProtection="1">
      <alignment/>
      <protection hidden="1"/>
    </xf>
    <xf numFmtId="175" fontId="0" fillId="4" borderId="0" xfId="0" applyNumberFormat="1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14" fillId="5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3" borderId="12" xfId="0" applyFont="1" applyFill="1" applyBorder="1" applyAlignment="1" applyProtection="1">
      <alignment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 applyProtection="1">
      <alignment/>
      <protection hidden="1"/>
    </xf>
    <xf numFmtId="173" fontId="2" fillId="4" borderId="9" xfId="0" applyNumberFormat="1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10" fontId="3" fillId="4" borderId="0" xfId="0" applyNumberFormat="1" applyFont="1" applyFill="1" applyBorder="1" applyAlignment="1" applyProtection="1">
      <alignment/>
      <protection hidden="1"/>
    </xf>
    <xf numFmtId="174" fontId="3" fillId="4" borderId="0" xfId="0" applyNumberFormat="1" applyFont="1" applyFill="1" applyBorder="1" applyAlignment="1" applyProtection="1">
      <alignment/>
      <protection hidden="1"/>
    </xf>
    <xf numFmtId="174" fontId="14" fillId="4" borderId="0" xfId="0" applyNumberFormat="1" applyFont="1" applyFill="1" applyAlignment="1" applyProtection="1">
      <alignment/>
      <protection hidden="1"/>
    </xf>
    <xf numFmtId="174" fontId="3" fillId="4" borderId="0" xfId="0" applyNumberFormat="1" applyFont="1" applyFill="1" applyAlignment="1" applyProtection="1">
      <alignment/>
      <protection hidden="1"/>
    </xf>
    <xf numFmtId="9" fontId="2" fillId="3" borderId="0" xfId="0" applyNumberFormat="1" applyFont="1" applyFill="1" applyBorder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3" fontId="17" fillId="2" borderId="0" xfId="0" applyNumberFormat="1" applyFont="1" applyFill="1" applyAlignment="1" applyProtection="1">
      <alignment horizontal="right"/>
      <protection hidden="1"/>
    </xf>
    <xf numFmtId="3" fontId="17" fillId="2" borderId="0" xfId="0" applyNumberFormat="1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9" fontId="2" fillId="2" borderId="0" xfId="0" applyNumberFormat="1" applyFont="1" applyFill="1" applyBorder="1" applyAlignment="1" applyProtection="1">
      <alignment/>
      <protection hidden="1"/>
    </xf>
    <xf numFmtId="10" fontId="2" fillId="2" borderId="0" xfId="0" applyNumberFormat="1" applyFont="1" applyFill="1" applyBorder="1" applyAlignment="1" applyProtection="1">
      <alignment/>
      <protection hidden="1"/>
    </xf>
    <xf numFmtId="9" fontId="3" fillId="2" borderId="0" xfId="0" applyNumberFormat="1" applyFont="1" applyFill="1" applyAlignment="1" applyProtection="1">
      <alignment/>
      <protection hidden="1"/>
    </xf>
    <xf numFmtId="10" fontId="2" fillId="4" borderId="1" xfId="0" applyNumberFormat="1" applyFont="1" applyFill="1" applyBorder="1" applyAlignment="1" applyProtection="1">
      <alignment/>
      <protection locked="0"/>
    </xf>
    <xf numFmtId="0" fontId="1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Tabelle1!$C$25:$DR$25</c:f>
              <c:numCache>
                <c:ptCount val="120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-5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-5</c:v>
                </c:pt>
                <c:pt idx="66">
                  <c:v>-5</c:v>
                </c:pt>
                <c:pt idx="67">
                  <c:v>-5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-5</c:v>
                </c:pt>
                <c:pt idx="73">
                  <c:v>-5</c:v>
                </c:pt>
                <c:pt idx="74">
                  <c:v>-5</c:v>
                </c:pt>
                <c:pt idx="75">
                  <c:v>-5</c:v>
                </c:pt>
                <c:pt idx="76">
                  <c:v>-5</c:v>
                </c:pt>
                <c:pt idx="77">
                  <c:v>-5</c:v>
                </c:pt>
                <c:pt idx="78">
                  <c:v>-5</c:v>
                </c:pt>
                <c:pt idx="79">
                  <c:v>-5</c:v>
                </c:pt>
                <c:pt idx="80">
                  <c:v>-5</c:v>
                </c:pt>
                <c:pt idx="81">
                  <c:v>-5</c:v>
                </c:pt>
                <c:pt idx="82">
                  <c:v>-5</c:v>
                </c:pt>
                <c:pt idx="83">
                  <c:v>-5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-5</c:v>
                </c:pt>
                <c:pt idx="88">
                  <c:v>-5</c:v>
                </c:pt>
                <c:pt idx="89">
                  <c:v>-5</c:v>
                </c:pt>
                <c:pt idx="90">
                  <c:v>-5</c:v>
                </c:pt>
                <c:pt idx="91">
                  <c:v>-5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-5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-5</c:v>
                </c:pt>
                <c:pt idx="104">
                  <c:v>-5</c:v>
                </c:pt>
                <c:pt idx="105">
                  <c:v>-5</c:v>
                </c:pt>
                <c:pt idx="106">
                  <c:v>-5</c:v>
                </c:pt>
                <c:pt idx="107">
                  <c:v>-5</c:v>
                </c:pt>
                <c:pt idx="108">
                  <c:v>-5</c:v>
                </c:pt>
                <c:pt idx="109">
                  <c:v>-5</c:v>
                </c:pt>
                <c:pt idx="110">
                  <c:v>-5</c:v>
                </c:pt>
                <c:pt idx="111">
                  <c:v>-5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-5</c:v>
                </c:pt>
                <c:pt idx="117">
                  <c:v>-5</c:v>
                </c:pt>
                <c:pt idx="118">
                  <c:v>-5</c:v>
                </c:pt>
                <c:pt idx="119">
                  <c:v>-5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Tabelle1!$C$26:$DR$26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hape val="box"/>
        </c:ser>
        <c:ser>
          <c:idx val="3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Tabelle1!$C$27:$DR$27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hape val="box"/>
        </c:ser>
        <c:ser>
          <c:idx val="4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Tabelle1!$C$28:$DR$28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hape val="box"/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Tabelle1!$C$29:$DR$29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hape val="box"/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Tabelle1!$C$30:$DR$30</c:f>
              <c:numCache>
                <c:ptCount val="120"/>
                <c:pt idx="0">
                  <c:v>-6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</c:numCache>
            </c:numRef>
          </c:val>
          <c:shape val="box"/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Tabelle1!$C$31:$DR$31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hape val="box"/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Tabelle1!$C$32:$DR$32</c:f>
              <c:numCache>
                <c:ptCount val="120"/>
                <c:pt idx="0">
                  <c:v>-6.666666666666667</c:v>
                </c:pt>
                <c:pt idx="1">
                  <c:v>-6.666666666666667</c:v>
                </c:pt>
                <c:pt idx="2">
                  <c:v>-6.666666666666667</c:v>
                </c:pt>
                <c:pt idx="3">
                  <c:v>-6.666666666666667</c:v>
                </c:pt>
                <c:pt idx="4">
                  <c:v>-6.666666666666667</c:v>
                </c:pt>
                <c:pt idx="5">
                  <c:v>-6.666666666666667</c:v>
                </c:pt>
                <c:pt idx="6">
                  <c:v>-6.666666666666667</c:v>
                </c:pt>
                <c:pt idx="7">
                  <c:v>-6.666666666666667</c:v>
                </c:pt>
                <c:pt idx="8">
                  <c:v>-6.666666666666667</c:v>
                </c:pt>
                <c:pt idx="9">
                  <c:v>-6.666666666666667</c:v>
                </c:pt>
                <c:pt idx="10">
                  <c:v>-6.666666666666667</c:v>
                </c:pt>
                <c:pt idx="11">
                  <c:v>-6.666666666666667</c:v>
                </c:pt>
                <c:pt idx="12">
                  <c:v>-6.666666666666667</c:v>
                </c:pt>
                <c:pt idx="13">
                  <c:v>-6.666666666666667</c:v>
                </c:pt>
                <c:pt idx="14">
                  <c:v>-6.666666666666667</c:v>
                </c:pt>
                <c:pt idx="15">
                  <c:v>-6.666666666666667</c:v>
                </c:pt>
                <c:pt idx="16">
                  <c:v>-6.666666666666667</c:v>
                </c:pt>
                <c:pt idx="17">
                  <c:v>-6.666666666666667</c:v>
                </c:pt>
                <c:pt idx="18">
                  <c:v>-6.666666666666667</c:v>
                </c:pt>
                <c:pt idx="19">
                  <c:v>-6.666666666666667</c:v>
                </c:pt>
                <c:pt idx="20">
                  <c:v>-6.666666666666667</c:v>
                </c:pt>
                <c:pt idx="21">
                  <c:v>-6.666666666666667</c:v>
                </c:pt>
                <c:pt idx="22">
                  <c:v>-6.666666666666667</c:v>
                </c:pt>
                <c:pt idx="23">
                  <c:v>-6.666666666666667</c:v>
                </c:pt>
                <c:pt idx="24">
                  <c:v>-6.666666666666667</c:v>
                </c:pt>
                <c:pt idx="25">
                  <c:v>-6.666666666666667</c:v>
                </c:pt>
                <c:pt idx="26">
                  <c:v>-6.666666666666667</c:v>
                </c:pt>
                <c:pt idx="27">
                  <c:v>-6.666666666666667</c:v>
                </c:pt>
                <c:pt idx="28">
                  <c:v>-6.666666666666667</c:v>
                </c:pt>
                <c:pt idx="29">
                  <c:v>-6.666666666666667</c:v>
                </c:pt>
                <c:pt idx="30">
                  <c:v>-6.666666666666667</c:v>
                </c:pt>
                <c:pt idx="31">
                  <c:v>-6.666666666666667</c:v>
                </c:pt>
                <c:pt idx="32">
                  <c:v>-6.666666666666667</c:v>
                </c:pt>
                <c:pt idx="33">
                  <c:v>-6.666666666666667</c:v>
                </c:pt>
                <c:pt idx="34">
                  <c:v>-6.666666666666667</c:v>
                </c:pt>
                <c:pt idx="35">
                  <c:v>-6.666666666666667</c:v>
                </c:pt>
              </c:numCache>
            </c:numRef>
          </c:val>
          <c:shape val="box"/>
        </c:ser>
        <c:ser>
          <c:idx val="9"/>
          <c:order val="8"/>
          <c:spPr>
            <a:solidFill>
              <a:srgbClr val="339966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Tabelle1!$C$33:$DR$33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Tabelle1!$C$34:$DR$34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Tabelle1!$C$35:$DR$35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Tabelle1!$C$36:$DR$36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Tabelle1!$C$37:$DR$37</c:f>
              <c:numCache>
                <c:ptCount val="120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61447416"/>
        <c:axId val="12841785"/>
      </c:bar3DChart>
      <c:catAx>
        <c:axId val="61447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41785"/>
        <c:crosses val="autoZero"/>
        <c:auto val="1"/>
        <c:lblOffset val="100"/>
        <c:noMultiLvlLbl val="0"/>
      </c:catAx>
      <c:valAx>
        <c:axId val="12841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74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Tabelle1!$C$14:$O$14</c:f>
              <c:strCache>
                <c:ptCount val="13"/>
                <c:pt idx="0">
                  <c:v>1M</c:v>
                </c:pt>
                <c:pt idx="1">
                  <c:v>3M</c:v>
                </c:pt>
                <c:pt idx="2">
                  <c:v>6M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Tabelle1!$C$15:$O$15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-240</c:v>
                </c:pt>
                <c:pt idx="6">
                  <c:v>0</c:v>
                </c:pt>
                <c:pt idx="7">
                  <c:v>-360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-600</c:v>
                </c:pt>
              </c:numCache>
            </c:numRef>
          </c:val>
        </c:ser>
        <c:axId val="60893106"/>
        <c:axId val="48354979"/>
      </c:barChart>
      <c:catAx>
        <c:axId val="6089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54979"/>
        <c:crosses val="autoZero"/>
        <c:auto val="1"/>
        <c:lblOffset val="100"/>
        <c:noMultiLvlLbl val="0"/>
      </c:catAx>
      <c:valAx>
        <c:axId val="48354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93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zinsrisiko.de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zinsrisiko.de/home.htm" TargetMode="External" /><Relationship Id="rId6" Type="http://schemas.openxmlformats.org/officeDocument/2006/relationships/hyperlink" Target="http://www.zinsrisiko.de/home.htm" TargetMode="External" /><Relationship Id="rId7" Type="http://schemas.openxmlformats.org/officeDocument/2006/relationships/chart" Target="/xl/charts/chart1.xml" /><Relationship Id="rId8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142875</xdr:rowOff>
    </xdr:from>
    <xdr:to>
      <xdr:col>1</xdr:col>
      <xdr:colOff>142875</xdr:colOff>
      <xdr:row>5</xdr:row>
      <xdr:rowOff>57150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</xdr:row>
      <xdr:rowOff>104775</xdr:rowOff>
    </xdr:from>
    <xdr:to>
      <xdr:col>1</xdr:col>
      <xdr:colOff>304800</xdr:colOff>
      <xdr:row>18</xdr:row>
      <xdr:rowOff>104775</xdr:rowOff>
    </xdr:to>
    <xdr:pic>
      <xdr:nvPicPr>
        <xdr:cNvPr id="2" name="Picture 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20859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23</xdr:row>
      <xdr:rowOff>47625</xdr:rowOff>
    </xdr:from>
    <xdr:to>
      <xdr:col>20</xdr:col>
      <xdr:colOff>257175</xdr:colOff>
      <xdr:row>39</xdr:row>
      <xdr:rowOff>66675</xdr:rowOff>
    </xdr:to>
    <xdr:graphicFrame>
      <xdr:nvGraphicFramePr>
        <xdr:cNvPr id="3" name="Chart 13"/>
        <xdr:cNvGraphicFramePr/>
      </xdr:nvGraphicFramePr>
      <xdr:xfrm>
        <a:off x="123825" y="3810000"/>
        <a:ext cx="109156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390525</xdr:colOff>
      <xdr:row>11</xdr:row>
      <xdr:rowOff>123825</xdr:rowOff>
    </xdr:from>
    <xdr:to>
      <xdr:col>15</xdr:col>
      <xdr:colOff>66675</xdr:colOff>
      <xdr:row>21</xdr:row>
      <xdr:rowOff>28575</xdr:rowOff>
    </xdr:to>
    <xdr:graphicFrame>
      <xdr:nvGraphicFramePr>
        <xdr:cNvPr id="4" name="Chart 14"/>
        <xdr:cNvGraphicFramePr/>
      </xdr:nvGraphicFramePr>
      <xdr:xfrm>
        <a:off x="3971925" y="1943100"/>
        <a:ext cx="430530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495300</xdr:colOff>
      <xdr:row>33</xdr:row>
      <xdr:rowOff>152400</xdr:rowOff>
    </xdr:from>
    <xdr:to>
      <xdr:col>17</xdr:col>
      <xdr:colOff>0</xdr:colOff>
      <xdr:row>36</xdr:row>
      <xdr:rowOff>57150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6134100" y="5534025"/>
          <a:ext cx="3105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Cash Flows bei gleitenden Durchschnitten</a:t>
          </a:r>
        </a:p>
      </xdr:txBody>
    </xdr:sp>
    <xdr:clientData/>
  </xdr:twoCellAnchor>
  <xdr:twoCellAnchor>
    <xdr:from>
      <xdr:col>11</xdr:col>
      <xdr:colOff>209550</xdr:colOff>
      <xdr:row>34</xdr:row>
      <xdr:rowOff>47625</xdr:rowOff>
    </xdr:from>
    <xdr:to>
      <xdr:col>11</xdr:col>
      <xdr:colOff>495300</xdr:colOff>
      <xdr:row>36</xdr:row>
      <xdr:rowOff>9525</xdr:rowOff>
    </xdr:to>
    <xdr:sp>
      <xdr:nvSpPr>
        <xdr:cNvPr id="6" name="Line 12"/>
        <xdr:cNvSpPr>
          <a:spLocks/>
        </xdr:cNvSpPr>
      </xdr:nvSpPr>
      <xdr:spPr>
        <a:xfrm flipH="1" flipV="1">
          <a:off x="6362700" y="5591175"/>
          <a:ext cx="285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37</xdr:row>
      <xdr:rowOff>133350</xdr:rowOff>
    </xdr:from>
    <xdr:to>
      <xdr:col>20</xdr:col>
      <xdr:colOff>85725</xdr:colOff>
      <xdr:row>39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239375" y="6162675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Monate</a:t>
          </a:r>
        </a:p>
      </xdr:txBody>
    </xdr:sp>
    <xdr:clientData/>
  </xdr:twoCellAnchor>
  <xdr:twoCellAnchor>
    <xdr:from>
      <xdr:col>0</xdr:col>
      <xdr:colOff>361950</xdr:colOff>
      <xdr:row>35</xdr:row>
      <xdr:rowOff>66675</xdr:rowOff>
    </xdr:from>
    <xdr:to>
      <xdr:col>1</xdr:col>
      <xdr:colOff>9525</xdr:colOff>
      <xdr:row>38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61950" y="5772150"/>
          <a:ext cx="409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Cash Flow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6</xdr:col>
      <xdr:colOff>428625</xdr:colOff>
      <xdr:row>16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76350" y="2486025"/>
          <a:ext cx="2733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Cash Flows im Elastizitätskonzept</a:t>
          </a:r>
        </a:p>
      </xdr:txBody>
    </xdr:sp>
    <xdr:clientData/>
  </xdr:twoCellAnchor>
  <xdr:twoCellAnchor>
    <xdr:from>
      <xdr:col>7</xdr:col>
      <xdr:colOff>485775</xdr:colOff>
      <xdr:row>3</xdr:row>
      <xdr:rowOff>38100</xdr:rowOff>
    </xdr:from>
    <xdr:to>
      <xdr:col>12</xdr:col>
      <xdr:colOff>123825</xdr:colOff>
      <xdr:row>4</xdr:row>
      <xdr:rowOff>76200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581525" y="561975"/>
          <a:ext cx="2209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Vergleich der Barwerte</a:t>
          </a:r>
        </a:p>
      </xdr:txBody>
    </xdr:sp>
    <xdr:clientData/>
  </xdr:twoCellAnchor>
  <xdr:twoCellAnchor>
    <xdr:from>
      <xdr:col>2</xdr:col>
      <xdr:colOff>504825</xdr:colOff>
      <xdr:row>17</xdr:row>
      <xdr:rowOff>95250</xdr:rowOff>
    </xdr:from>
    <xdr:to>
      <xdr:col>6</xdr:col>
      <xdr:colOff>180975</xdr:colOff>
      <xdr:row>17</xdr:row>
      <xdr:rowOff>95250</xdr:rowOff>
    </xdr:to>
    <xdr:sp>
      <xdr:nvSpPr>
        <xdr:cNvPr id="11" name="Line 16"/>
        <xdr:cNvSpPr>
          <a:spLocks/>
        </xdr:cNvSpPr>
      </xdr:nvSpPr>
      <xdr:spPr>
        <a:xfrm>
          <a:off x="2028825" y="28860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47625</xdr:rowOff>
    </xdr:from>
    <xdr:to>
      <xdr:col>7</xdr:col>
      <xdr:colOff>466725</xdr:colOff>
      <xdr:row>3</xdr:row>
      <xdr:rowOff>123825</xdr:rowOff>
    </xdr:to>
    <xdr:sp>
      <xdr:nvSpPr>
        <xdr:cNvPr id="12" name="Line 17"/>
        <xdr:cNvSpPr>
          <a:spLocks/>
        </xdr:cNvSpPr>
      </xdr:nvSpPr>
      <xdr:spPr>
        <a:xfrm flipH="1" flipV="1">
          <a:off x="4133850" y="571500"/>
          <a:ext cx="428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142875</xdr:rowOff>
    </xdr:from>
    <xdr:to>
      <xdr:col>7</xdr:col>
      <xdr:colOff>466725</xdr:colOff>
      <xdr:row>4</xdr:row>
      <xdr:rowOff>76200</xdr:rowOff>
    </xdr:to>
    <xdr:sp>
      <xdr:nvSpPr>
        <xdr:cNvPr id="13" name="Line 18"/>
        <xdr:cNvSpPr>
          <a:spLocks/>
        </xdr:cNvSpPr>
      </xdr:nvSpPr>
      <xdr:spPr>
        <a:xfrm flipH="1">
          <a:off x="4143375" y="666750"/>
          <a:ext cx="419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R41"/>
  <sheetViews>
    <sheetView showRowColHeaders="0" tabSelected="1" workbookViewId="0" topLeftCell="A1">
      <pane ySplit="11" topLeftCell="BM12" activePane="bottomLeft" state="frozen"/>
      <selection pane="topLeft" activeCell="A1" sqref="A1"/>
      <selection pane="bottomLeft" activeCell="G3" sqref="G3"/>
    </sheetView>
  </sheetViews>
  <sheetFormatPr defaultColWidth="11.421875" defaultRowHeight="12.75"/>
  <cols>
    <col min="1" max="2" width="11.421875" style="2" customWidth="1"/>
    <col min="3" max="122" width="7.7109375" style="2" customWidth="1"/>
    <col min="123" max="16384" width="11.421875" style="2" customWidth="1"/>
  </cols>
  <sheetData>
    <row r="1" spans="1:14" ht="12.75">
      <c r="A1" s="1"/>
      <c r="B1" s="1"/>
      <c r="C1" s="1"/>
      <c r="D1" s="3" t="s">
        <v>4</v>
      </c>
      <c r="E1" s="4"/>
      <c r="F1" s="4"/>
      <c r="G1" s="4"/>
      <c r="H1" s="4"/>
      <c r="I1" s="4"/>
      <c r="J1" s="4"/>
      <c r="K1" s="4"/>
      <c r="L1" s="1"/>
      <c r="M1" s="4"/>
      <c r="N1" s="1"/>
    </row>
    <row r="2" spans="1:14" ht="12.75">
      <c r="A2" s="1"/>
      <c r="B2" s="1"/>
      <c r="C2" s="1"/>
      <c r="D2" s="3" t="s">
        <v>5</v>
      </c>
      <c r="E2" s="4"/>
      <c r="F2" s="4"/>
      <c r="G2" s="4"/>
      <c r="H2" s="4"/>
      <c r="I2" s="4"/>
      <c r="J2" s="4"/>
      <c r="K2" s="4"/>
      <c r="L2" s="1"/>
      <c r="M2" s="1"/>
      <c r="N2" s="1"/>
    </row>
    <row r="3" spans="1:14" ht="15.75">
      <c r="A3" s="1"/>
      <c r="B3" s="1"/>
      <c r="C3" s="1"/>
      <c r="D3" s="61" t="s">
        <v>6</v>
      </c>
      <c r="E3" s="61"/>
      <c r="F3" s="61"/>
      <c r="G3" s="12">
        <v>1200</v>
      </c>
      <c r="H3" s="4" t="s">
        <v>7</v>
      </c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57" t="s">
        <v>31</v>
      </c>
      <c r="E4" s="57"/>
      <c r="F4" s="58"/>
      <c r="G4" s="59" t="e">
        <f>SUM(C16:O16)</f>
        <v>#NAME?</v>
      </c>
      <c r="L4" s="1"/>
      <c r="M4" s="1"/>
      <c r="N4" s="1"/>
    </row>
    <row r="5" spans="1:14" ht="12.75">
      <c r="A5" s="1"/>
      <c r="B5" s="1"/>
      <c r="C5" s="1"/>
      <c r="D5" s="57" t="s">
        <v>3</v>
      </c>
      <c r="E5" s="57"/>
      <c r="F5" s="57"/>
      <c r="G5" s="60" t="e">
        <f>A41</f>
        <v>#NAME?</v>
      </c>
      <c r="L5" s="1"/>
      <c r="M5" s="1"/>
      <c r="N5" s="1"/>
    </row>
    <row r="6" spans="1:14" ht="12.75">
      <c r="A6" s="1"/>
      <c r="B6" s="1"/>
      <c r="C6" s="1"/>
      <c r="D6" s="57"/>
      <c r="E6" s="57"/>
      <c r="F6" s="57"/>
      <c r="G6" s="60"/>
      <c r="L6" s="1"/>
      <c r="M6" s="1"/>
      <c r="N6" s="1"/>
    </row>
    <row r="7" spans="1:16" ht="12.75">
      <c r="A7" s="62"/>
      <c r="B7" s="62"/>
      <c r="C7" s="67" t="s">
        <v>10</v>
      </c>
      <c r="D7" s="67"/>
      <c r="E7" s="67"/>
      <c r="F7" s="68" t="s">
        <v>11</v>
      </c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2.75">
      <c r="A8" s="5" t="s">
        <v>1</v>
      </c>
      <c r="B8" s="5"/>
      <c r="C8" s="10" t="s">
        <v>12</v>
      </c>
      <c r="D8" s="10" t="s">
        <v>8</v>
      </c>
      <c r="E8" s="10" t="s">
        <v>9</v>
      </c>
      <c r="F8" s="10">
        <v>1</v>
      </c>
      <c r="G8" s="10">
        <f>F8+1</f>
        <v>2</v>
      </c>
      <c r="H8" s="10">
        <f aca="true" t="shared" si="0" ref="H8:O8">G8+1</f>
        <v>3</v>
      </c>
      <c r="I8" s="10">
        <f t="shared" si="0"/>
        <v>4</v>
      </c>
      <c r="J8" s="10">
        <f t="shared" si="0"/>
        <v>5</v>
      </c>
      <c r="K8" s="10">
        <f t="shared" si="0"/>
        <v>6</v>
      </c>
      <c r="L8" s="10">
        <f t="shared" si="0"/>
        <v>7</v>
      </c>
      <c r="M8" s="10">
        <f t="shared" si="0"/>
        <v>8</v>
      </c>
      <c r="N8" s="10">
        <f t="shared" si="0"/>
        <v>9</v>
      </c>
      <c r="O8" s="10">
        <f t="shared" si="0"/>
        <v>10</v>
      </c>
      <c r="P8" s="6" t="s">
        <v>0</v>
      </c>
    </row>
    <row r="9" spans="1:16" ht="12.75">
      <c r="A9" s="5" t="s">
        <v>2</v>
      </c>
      <c r="B9" s="5"/>
      <c r="C9" s="9"/>
      <c r="D9" s="9"/>
      <c r="E9" s="9"/>
      <c r="F9" s="9"/>
      <c r="G9" s="9"/>
      <c r="H9" s="9">
        <v>0.2</v>
      </c>
      <c r="I9" s="9"/>
      <c r="J9" s="9">
        <v>0.3</v>
      </c>
      <c r="K9" s="9"/>
      <c r="L9" s="9"/>
      <c r="M9" s="9"/>
      <c r="N9" s="9"/>
      <c r="O9" s="9">
        <v>0.5</v>
      </c>
      <c r="P9" s="7">
        <f>SUM(C9:O9)</f>
        <v>1</v>
      </c>
    </row>
    <row r="10" spans="1:16" ht="12.75">
      <c r="A10" s="5" t="s">
        <v>3</v>
      </c>
      <c r="B10" s="5"/>
      <c r="C10" s="8">
        <f>C9</f>
        <v>0</v>
      </c>
      <c r="D10" s="8">
        <f>D9</f>
        <v>0</v>
      </c>
      <c r="E10" s="8">
        <f>E9</f>
        <v>0</v>
      </c>
      <c r="F10" s="8">
        <f>F9</f>
        <v>0</v>
      </c>
      <c r="G10" s="8">
        <f aca="true" t="shared" si="1" ref="G10:O10">G9</f>
        <v>0</v>
      </c>
      <c r="H10" s="8">
        <f t="shared" si="1"/>
        <v>0.2</v>
      </c>
      <c r="I10" s="8">
        <f t="shared" si="1"/>
        <v>0</v>
      </c>
      <c r="J10" s="8">
        <f t="shared" si="1"/>
        <v>0.3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0.5</v>
      </c>
      <c r="P10" s="7">
        <f>SUM(C10:O10)</f>
        <v>1</v>
      </c>
    </row>
    <row r="11" spans="1:16" ht="12.75">
      <c r="A11" s="5" t="s">
        <v>30</v>
      </c>
      <c r="B11" s="5"/>
      <c r="C11" s="55"/>
      <c r="D11" s="55"/>
      <c r="E11" s="55"/>
      <c r="F11" s="66">
        <v>0.0425</v>
      </c>
      <c r="G11" s="66">
        <v>0.045</v>
      </c>
      <c r="H11" s="66">
        <v>0.0475</v>
      </c>
      <c r="I11" s="66">
        <v>0.051</v>
      </c>
      <c r="J11" s="66">
        <v>0.052</v>
      </c>
      <c r="K11" s="66">
        <v>0.053</v>
      </c>
      <c r="L11" s="66">
        <v>0.054</v>
      </c>
      <c r="M11" s="66">
        <v>0.055</v>
      </c>
      <c r="N11" s="66">
        <v>0.056</v>
      </c>
      <c r="O11" s="66">
        <v>0.057</v>
      </c>
      <c r="P11" s="7"/>
    </row>
    <row r="12" spans="1:16" ht="12.75">
      <c r="A12" s="58"/>
      <c r="B12" s="58"/>
      <c r="C12" s="63"/>
      <c r="D12" s="63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3:15" ht="12.75">
      <c r="C13" s="2">
        <f>1/(1+($F$11/12))</f>
        <v>0.9964708324683412</v>
      </c>
      <c r="D13" s="2">
        <f>1/(1+($F$11/4))</f>
        <v>0.989486703772418</v>
      </c>
      <c r="E13" s="2">
        <f>1/(1+($F$11/2))</f>
        <v>0.9791921664626683</v>
      </c>
      <c r="F13" s="2" t="e">
        <f>Tabelle2!B14</f>
        <v>#NAME?</v>
      </c>
      <c r="G13" s="2" t="e">
        <f>Tabelle2!C14</f>
        <v>#NAME?</v>
      </c>
      <c r="H13" s="2" t="e">
        <f>Tabelle2!D14</f>
        <v>#NAME?</v>
      </c>
      <c r="I13" s="2" t="e">
        <f>Tabelle2!E14</f>
        <v>#NAME?</v>
      </c>
      <c r="J13" s="2" t="e">
        <f>Tabelle2!F14</f>
        <v>#NAME?</v>
      </c>
      <c r="K13" s="2" t="e">
        <f>Tabelle2!G14</f>
        <v>#NAME?</v>
      </c>
      <c r="L13" s="2" t="e">
        <f>Tabelle2!H14</f>
        <v>#NAME?</v>
      </c>
      <c r="M13" s="2" t="e">
        <f>Tabelle2!I14</f>
        <v>#NAME?</v>
      </c>
      <c r="N13" s="2" t="e">
        <f>Tabelle2!J14</f>
        <v>#NAME?</v>
      </c>
      <c r="O13" s="2" t="e">
        <f>Tabelle2!K14</f>
        <v>#NAME?</v>
      </c>
    </row>
    <row r="14" spans="3:15" ht="12.75">
      <c r="C14" s="11" t="str">
        <f>C8</f>
        <v>1M</v>
      </c>
      <c r="D14" s="11" t="str">
        <f aca="true" t="shared" si="2" ref="D14:O14">D8</f>
        <v>3M</v>
      </c>
      <c r="E14" s="11" t="str">
        <f t="shared" si="2"/>
        <v>6M</v>
      </c>
      <c r="F14" s="11">
        <f t="shared" si="2"/>
        <v>1</v>
      </c>
      <c r="G14" s="11">
        <f t="shared" si="2"/>
        <v>2</v>
      </c>
      <c r="H14" s="11">
        <f t="shared" si="2"/>
        <v>3</v>
      </c>
      <c r="I14" s="11">
        <f t="shared" si="2"/>
        <v>4</v>
      </c>
      <c r="J14" s="11">
        <f t="shared" si="2"/>
        <v>5</v>
      </c>
      <c r="K14" s="11">
        <f t="shared" si="2"/>
        <v>6</v>
      </c>
      <c r="L14" s="11">
        <f t="shared" si="2"/>
        <v>7</v>
      </c>
      <c r="M14" s="11">
        <f t="shared" si="2"/>
        <v>8</v>
      </c>
      <c r="N14" s="11">
        <f t="shared" si="2"/>
        <v>9</v>
      </c>
      <c r="O14" s="11">
        <f t="shared" si="2"/>
        <v>10</v>
      </c>
    </row>
    <row r="15" spans="3:15" ht="12.75">
      <c r="C15" s="2">
        <f>-C9*$G$3</f>
        <v>0</v>
      </c>
      <c r="D15" s="2">
        <f aca="true" t="shared" si="3" ref="D15:O15">-D9*$G$3</f>
        <v>0</v>
      </c>
      <c r="E15" s="2">
        <f t="shared" si="3"/>
        <v>0</v>
      </c>
      <c r="F15" s="2">
        <f t="shared" si="3"/>
        <v>0</v>
      </c>
      <c r="G15" s="2">
        <f t="shared" si="3"/>
        <v>0</v>
      </c>
      <c r="H15" s="2">
        <f t="shared" si="3"/>
        <v>-240</v>
      </c>
      <c r="I15" s="2">
        <f t="shared" si="3"/>
        <v>0</v>
      </c>
      <c r="J15" s="2">
        <f t="shared" si="3"/>
        <v>-360</v>
      </c>
      <c r="K15" s="2">
        <f t="shared" si="3"/>
        <v>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-600</v>
      </c>
    </row>
    <row r="16" spans="3:15" ht="12.75">
      <c r="C16" s="57"/>
      <c r="D16" s="2">
        <f aca="true" t="shared" si="4" ref="D16:O16">D15*D13</f>
        <v>0</v>
      </c>
      <c r="E16" s="2">
        <f t="shared" si="4"/>
        <v>0</v>
      </c>
      <c r="F16" s="2" t="e">
        <f t="shared" si="4"/>
        <v>#NAME?</v>
      </c>
      <c r="G16" s="2" t="e">
        <f t="shared" si="4"/>
        <v>#NAME?</v>
      </c>
      <c r="H16" s="2" t="e">
        <f t="shared" si="4"/>
        <v>#NAME?</v>
      </c>
      <c r="I16" s="2" t="e">
        <f t="shared" si="4"/>
        <v>#NAME?</v>
      </c>
      <c r="J16" s="2" t="e">
        <f t="shared" si="4"/>
        <v>#NAME?</v>
      </c>
      <c r="K16" s="2" t="e">
        <f t="shared" si="4"/>
        <v>#NAME?</v>
      </c>
      <c r="L16" s="2" t="e">
        <f t="shared" si="4"/>
        <v>#NAME?</v>
      </c>
      <c r="M16" s="2" t="e">
        <f t="shared" si="4"/>
        <v>#NAME?</v>
      </c>
      <c r="N16" s="2" t="e">
        <f t="shared" si="4"/>
        <v>#NAME?</v>
      </c>
      <c r="O16" s="2" t="e">
        <f t="shared" si="4"/>
        <v>#NAME?</v>
      </c>
    </row>
    <row r="17" ht="12.75">
      <c r="G17" s="56"/>
    </row>
    <row r="18" ht="12.75">
      <c r="G18" s="56"/>
    </row>
    <row r="19" spans="3:7" ht="12.75">
      <c r="C19" s="56"/>
      <c r="D19" s="56"/>
      <c r="E19" s="56"/>
      <c r="F19" s="56"/>
      <c r="G19" s="56"/>
    </row>
    <row r="20" spans="3:7" ht="12.75">
      <c r="C20" s="56"/>
      <c r="D20" s="56"/>
      <c r="E20" s="56"/>
      <c r="F20" s="56"/>
      <c r="G20" s="56"/>
    </row>
    <row r="24" spans="3:122" ht="12.75">
      <c r="C24" s="2">
        <v>1</v>
      </c>
      <c r="D24" s="2">
        <f>C24+1</f>
        <v>2</v>
      </c>
      <c r="E24" s="2">
        <f aca="true" t="shared" si="5" ref="E24:BP24">D24+1</f>
        <v>3</v>
      </c>
      <c r="F24" s="2">
        <f t="shared" si="5"/>
        <v>4</v>
      </c>
      <c r="G24" s="2">
        <f t="shared" si="5"/>
        <v>5</v>
      </c>
      <c r="H24" s="2">
        <f t="shared" si="5"/>
        <v>6</v>
      </c>
      <c r="I24" s="2">
        <f t="shared" si="5"/>
        <v>7</v>
      </c>
      <c r="J24" s="2">
        <f t="shared" si="5"/>
        <v>8</v>
      </c>
      <c r="K24" s="2">
        <f t="shared" si="5"/>
        <v>9</v>
      </c>
      <c r="L24" s="2">
        <f t="shared" si="5"/>
        <v>10</v>
      </c>
      <c r="M24" s="2">
        <f t="shared" si="5"/>
        <v>11</v>
      </c>
      <c r="N24" s="2">
        <f t="shared" si="5"/>
        <v>12</v>
      </c>
      <c r="O24" s="2">
        <f t="shared" si="5"/>
        <v>13</v>
      </c>
      <c r="P24" s="2">
        <f t="shared" si="5"/>
        <v>14</v>
      </c>
      <c r="Q24" s="2">
        <f t="shared" si="5"/>
        <v>15</v>
      </c>
      <c r="R24" s="2">
        <f t="shared" si="5"/>
        <v>16</v>
      </c>
      <c r="S24" s="2">
        <f t="shared" si="5"/>
        <v>17</v>
      </c>
      <c r="T24" s="2">
        <f t="shared" si="5"/>
        <v>18</v>
      </c>
      <c r="U24" s="2">
        <f t="shared" si="5"/>
        <v>19</v>
      </c>
      <c r="V24" s="2">
        <f t="shared" si="5"/>
        <v>20</v>
      </c>
      <c r="W24" s="2">
        <f t="shared" si="5"/>
        <v>21</v>
      </c>
      <c r="X24" s="2">
        <f t="shared" si="5"/>
        <v>22</v>
      </c>
      <c r="Y24" s="2">
        <f t="shared" si="5"/>
        <v>23</v>
      </c>
      <c r="Z24" s="2">
        <f t="shared" si="5"/>
        <v>24</v>
      </c>
      <c r="AA24" s="2">
        <f t="shared" si="5"/>
        <v>25</v>
      </c>
      <c r="AB24" s="2">
        <f t="shared" si="5"/>
        <v>26</v>
      </c>
      <c r="AC24" s="2">
        <f t="shared" si="5"/>
        <v>27</v>
      </c>
      <c r="AD24" s="2">
        <f t="shared" si="5"/>
        <v>28</v>
      </c>
      <c r="AE24" s="2">
        <f t="shared" si="5"/>
        <v>29</v>
      </c>
      <c r="AF24" s="2">
        <f t="shared" si="5"/>
        <v>30</v>
      </c>
      <c r="AG24" s="2">
        <f t="shared" si="5"/>
        <v>31</v>
      </c>
      <c r="AH24" s="2">
        <f t="shared" si="5"/>
        <v>32</v>
      </c>
      <c r="AI24" s="2">
        <f t="shared" si="5"/>
        <v>33</v>
      </c>
      <c r="AJ24" s="2">
        <f t="shared" si="5"/>
        <v>34</v>
      </c>
      <c r="AK24" s="2">
        <f t="shared" si="5"/>
        <v>35</v>
      </c>
      <c r="AL24" s="2">
        <f t="shared" si="5"/>
        <v>36</v>
      </c>
      <c r="AM24" s="2">
        <f t="shared" si="5"/>
        <v>37</v>
      </c>
      <c r="AN24" s="2">
        <f t="shared" si="5"/>
        <v>38</v>
      </c>
      <c r="AO24" s="2">
        <f t="shared" si="5"/>
        <v>39</v>
      </c>
      <c r="AP24" s="2">
        <f t="shared" si="5"/>
        <v>40</v>
      </c>
      <c r="AQ24" s="2">
        <f t="shared" si="5"/>
        <v>41</v>
      </c>
      <c r="AR24" s="2">
        <f t="shared" si="5"/>
        <v>42</v>
      </c>
      <c r="AS24" s="2">
        <f t="shared" si="5"/>
        <v>43</v>
      </c>
      <c r="AT24" s="2">
        <f t="shared" si="5"/>
        <v>44</v>
      </c>
      <c r="AU24" s="2">
        <f t="shared" si="5"/>
        <v>45</v>
      </c>
      <c r="AV24" s="2">
        <f t="shared" si="5"/>
        <v>46</v>
      </c>
      <c r="AW24" s="2">
        <f t="shared" si="5"/>
        <v>47</v>
      </c>
      <c r="AX24" s="2">
        <f t="shared" si="5"/>
        <v>48</v>
      </c>
      <c r="AY24" s="2">
        <f t="shared" si="5"/>
        <v>49</v>
      </c>
      <c r="AZ24" s="2">
        <f t="shared" si="5"/>
        <v>50</v>
      </c>
      <c r="BA24" s="2">
        <f t="shared" si="5"/>
        <v>51</v>
      </c>
      <c r="BB24" s="2">
        <f t="shared" si="5"/>
        <v>52</v>
      </c>
      <c r="BC24" s="2">
        <f t="shared" si="5"/>
        <v>53</v>
      </c>
      <c r="BD24" s="2">
        <f t="shared" si="5"/>
        <v>54</v>
      </c>
      <c r="BE24" s="2">
        <f t="shared" si="5"/>
        <v>55</v>
      </c>
      <c r="BF24" s="2">
        <f t="shared" si="5"/>
        <v>56</v>
      </c>
      <c r="BG24" s="2">
        <f t="shared" si="5"/>
        <v>57</v>
      </c>
      <c r="BH24" s="2">
        <f t="shared" si="5"/>
        <v>58</v>
      </c>
      <c r="BI24" s="2">
        <f t="shared" si="5"/>
        <v>59</v>
      </c>
      <c r="BJ24" s="2">
        <f t="shared" si="5"/>
        <v>60</v>
      </c>
      <c r="BK24" s="2">
        <f t="shared" si="5"/>
        <v>61</v>
      </c>
      <c r="BL24" s="2">
        <f t="shared" si="5"/>
        <v>62</v>
      </c>
      <c r="BM24" s="2">
        <f t="shared" si="5"/>
        <v>63</v>
      </c>
      <c r="BN24" s="2">
        <f t="shared" si="5"/>
        <v>64</v>
      </c>
      <c r="BO24" s="2">
        <f t="shared" si="5"/>
        <v>65</v>
      </c>
      <c r="BP24" s="2">
        <f t="shared" si="5"/>
        <v>66</v>
      </c>
      <c r="BQ24" s="2">
        <f aca="true" t="shared" si="6" ref="BQ24:DR24">BP24+1</f>
        <v>67</v>
      </c>
      <c r="BR24" s="2">
        <f t="shared" si="6"/>
        <v>68</v>
      </c>
      <c r="BS24" s="2">
        <f t="shared" si="6"/>
        <v>69</v>
      </c>
      <c r="BT24" s="2">
        <f t="shared" si="6"/>
        <v>70</v>
      </c>
      <c r="BU24" s="2">
        <f t="shared" si="6"/>
        <v>71</v>
      </c>
      <c r="BV24" s="2">
        <f t="shared" si="6"/>
        <v>72</v>
      </c>
      <c r="BW24" s="2">
        <f t="shared" si="6"/>
        <v>73</v>
      </c>
      <c r="BX24" s="2">
        <f t="shared" si="6"/>
        <v>74</v>
      </c>
      <c r="BY24" s="2">
        <f t="shared" si="6"/>
        <v>75</v>
      </c>
      <c r="BZ24" s="2">
        <f t="shared" si="6"/>
        <v>76</v>
      </c>
      <c r="CA24" s="2">
        <f t="shared" si="6"/>
        <v>77</v>
      </c>
      <c r="CB24" s="2">
        <f t="shared" si="6"/>
        <v>78</v>
      </c>
      <c r="CC24" s="2">
        <f t="shared" si="6"/>
        <v>79</v>
      </c>
      <c r="CD24" s="2">
        <f t="shared" si="6"/>
        <v>80</v>
      </c>
      <c r="CE24" s="2">
        <f t="shared" si="6"/>
        <v>81</v>
      </c>
      <c r="CF24" s="2">
        <f t="shared" si="6"/>
        <v>82</v>
      </c>
      <c r="CG24" s="2">
        <f t="shared" si="6"/>
        <v>83</v>
      </c>
      <c r="CH24" s="2">
        <f t="shared" si="6"/>
        <v>84</v>
      </c>
      <c r="CI24" s="2">
        <f t="shared" si="6"/>
        <v>85</v>
      </c>
      <c r="CJ24" s="2">
        <f t="shared" si="6"/>
        <v>86</v>
      </c>
      <c r="CK24" s="2">
        <f t="shared" si="6"/>
        <v>87</v>
      </c>
      <c r="CL24" s="2">
        <f t="shared" si="6"/>
        <v>88</v>
      </c>
      <c r="CM24" s="2">
        <f t="shared" si="6"/>
        <v>89</v>
      </c>
      <c r="CN24" s="2">
        <f t="shared" si="6"/>
        <v>90</v>
      </c>
      <c r="CO24" s="2">
        <f t="shared" si="6"/>
        <v>91</v>
      </c>
      <c r="CP24" s="2">
        <f t="shared" si="6"/>
        <v>92</v>
      </c>
      <c r="CQ24" s="2">
        <f t="shared" si="6"/>
        <v>93</v>
      </c>
      <c r="CR24" s="2">
        <f t="shared" si="6"/>
        <v>94</v>
      </c>
      <c r="CS24" s="2">
        <f t="shared" si="6"/>
        <v>95</v>
      </c>
      <c r="CT24" s="2">
        <f t="shared" si="6"/>
        <v>96</v>
      </c>
      <c r="CU24" s="2">
        <f t="shared" si="6"/>
        <v>97</v>
      </c>
      <c r="CV24" s="2">
        <f t="shared" si="6"/>
        <v>98</v>
      </c>
      <c r="CW24" s="2">
        <f t="shared" si="6"/>
        <v>99</v>
      </c>
      <c r="CX24" s="2">
        <f t="shared" si="6"/>
        <v>100</v>
      </c>
      <c r="CY24" s="2">
        <f t="shared" si="6"/>
        <v>101</v>
      </c>
      <c r="CZ24" s="2">
        <f t="shared" si="6"/>
        <v>102</v>
      </c>
      <c r="DA24" s="2">
        <f t="shared" si="6"/>
        <v>103</v>
      </c>
      <c r="DB24" s="2">
        <f t="shared" si="6"/>
        <v>104</v>
      </c>
      <c r="DC24" s="2">
        <f t="shared" si="6"/>
        <v>105</v>
      </c>
      <c r="DD24" s="2">
        <f t="shared" si="6"/>
        <v>106</v>
      </c>
      <c r="DE24" s="2">
        <f t="shared" si="6"/>
        <v>107</v>
      </c>
      <c r="DF24" s="2">
        <f t="shared" si="6"/>
        <v>108</v>
      </c>
      <c r="DG24" s="2">
        <f t="shared" si="6"/>
        <v>109</v>
      </c>
      <c r="DH24" s="2">
        <f t="shared" si="6"/>
        <v>110</v>
      </c>
      <c r="DI24" s="2">
        <f t="shared" si="6"/>
        <v>111</v>
      </c>
      <c r="DJ24" s="2">
        <f t="shared" si="6"/>
        <v>112</v>
      </c>
      <c r="DK24" s="2">
        <f t="shared" si="6"/>
        <v>113</v>
      </c>
      <c r="DL24" s="2">
        <f t="shared" si="6"/>
        <v>114</v>
      </c>
      <c r="DM24" s="2">
        <f t="shared" si="6"/>
        <v>115</v>
      </c>
      <c r="DN24" s="2">
        <f t="shared" si="6"/>
        <v>116</v>
      </c>
      <c r="DO24" s="2">
        <f t="shared" si="6"/>
        <v>117</v>
      </c>
      <c r="DP24" s="2">
        <f t="shared" si="6"/>
        <v>118</v>
      </c>
      <c r="DQ24" s="2">
        <f t="shared" si="6"/>
        <v>119</v>
      </c>
      <c r="DR24" s="2">
        <f t="shared" si="6"/>
        <v>120</v>
      </c>
    </row>
    <row r="25" spans="1:122" ht="12.75">
      <c r="A25" s="13">
        <f aca="true" t="shared" si="7" ref="A25:A37">SUM(C25:DR25)</f>
        <v>-600</v>
      </c>
      <c r="B25" s="2">
        <v>10</v>
      </c>
      <c r="C25" s="14">
        <f aca="true" t="shared" si="8" ref="C25:N25">$O$10/(12*$B25)*-$G$3</f>
        <v>-5</v>
      </c>
      <c r="D25" s="14">
        <f t="shared" si="8"/>
        <v>-5</v>
      </c>
      <c r="E25" s="14">
        <f t="shared" si="8"/>
        <v>-5</v>
      </c>
      <c r="F25" s="14">
        <f t="shared" si="8"/>
        <v>-5</v>
      </c>
      <c r="G25" s="14">
        <f t="shared" si="8"/>
        <v>-5</v>
      </c>
      <c r="H25" s="14">
        <f t="shared" si="8"/>
        <v>-5</v>
      </c>
      <c r="I25" s="14">
        <f t="shared" si="8"/>
        <v>-5</v>
      </c>
      <c r="J25" s="14">
        <f t="shared" si="8"/>
        <v>-5</v>
      </c>
      <c r="K25" s="14">
        <f t="shared" si="8"/>
        <v>-5</v>
      </c>
      <c r="L25" s="14">
        <f t="shared" si="8"/>
        <v>-5</v>
      </c>
      <c r="M25" s="14">
        <f t="shared" si="8"/>
        <v>-5</v>
      </c>
      <c r="N25" s="14">
        <f t="shared" si="8"/>
        <v>-5</v>
      </c>
      <c r="O25" s="14">
        <f aca="true" t="shared" si="9" ref="O25:BZ25">$O$10/(12*$B25)*-$G$3</f>
        <v>-5</v>
      </c>
      <c r="P25" s="14">
        <f t="shared" si="9"/>
        <v>-5</v>
      </c>
      <c r="Q25" s="14">
        <f t="shared" si="9"/>
        <v>-5</v>
      </c>
      <c r="R25" s="14">
        <f t="shared" si="9"/>
        <v>-5</v>
      </c>
      <c r="S25" s="14">
        <f t="shared" si="9"/>
        <v>-5</v>
      </c>
      <c r="T25" s="14">
        <f t="shared" si="9"/>
        <v>-5</v>
      </c>
      <c r="U25" s="14">
        <f t="shared" si="9"/>
        <v>-5</v>
      </c>
      <c r="V25" s="14">
        <f t="shared" si="9"/>
        <v>-5</v>
      </c>
      <c r="W25" s="14">
        <f t="shared" si="9"/>
        <v>-5</v>
      </c>
      <c r="X25" s="14">
        <f t="shared" si="9"/>
        <v>-5</v>
      </c>
      <c r="Y25" s="14">
        <f t="shared" si="9"/>
        <v>-5</v>
      </c>
      <c r="Z25" s="14">
        <f t="shared" si="9"/>
        <v>-5</v>
      </c>
      <c r="AA25" s="14">
        <f t="shared" si="9"/>
        <v>-5</v>
      </c>
      <c r="AB25" s="14">
        <f t="shared" si="9"/>
        <v>-5</v>
      </c>
      <c r="AC25" s="14">
        <f t="shared" si="9"/>
        <v>-5</v>
      </c>
      <c r="AD25" s="14">
        <f t="shared" si="9"/>
        <v>-5</v>
      </c>
      <c r="AE25" s="14">
        <f t="shared" si="9"/>
        <v>-5</v>
      </c>
      <c r="AF25" s="14">
        <f t="shared" si="9"/>
        <v>-5</v>
      </c>
      <c r="AG25" s="14">
        <f t="shared" si="9"/>
        <v>-5</v>
      </c>
      <c r="AH25" s="14">
        <f t="shared" si="9"/>
        <v>-5</v>
      </c>
      <c r="AI25" s="14">
        <f t="shared" si="9"/>
        <v>-5</v>
      </c>
      <c r="AJ25" s="14">
        <f t="shared" si="9"/>
        <v>-5</v>
      </c>
      <c r="AK25" s="14">
        <f t="shared" si="9"/>
        <v>-5</v>
      </c>
      <c r="AL25" s="14">
        <f t="shared" si="9"/>
        <v>-5</v>
      </c>
      <c r="AM25" s="14">
        <f t="shared" si="9"/>
        <v>-5</v>
      </c>
      <c r="AN25" s="14">
        <f t="shared" si="9"/>
        <v>-5</v>
      </c>
      <c r="AO25" s="14">
        <f t="shared" si="9"/>
        <v>-5</v>
      </c>
      <c r="AP25" s="14">
        <f t="shared" si="9"/>
        <v>-5</v>
      </c>
      <c r="AQ25" s="14">
        <f t="shared" si="9"/>
        <v>-5</v>
      </c>
      <c r="AR25" s="14">
        <f t="shared" si="9"/>
        <v>-5</v>
      </c>
      <c r="AS25" s="14">
        <f t="shared" si="9"/>
        <v>-5</v>
      </c>
      <c r="AT25" s="14">
        <f t="shared" si="9"/>
        <v>-5</v>
      </c>
      <c r="AU25" s="14">
        <f t="shared" si="9"/>
        <v>-5</v>
      </c>
      <c r="AV25" s="14">
        <f t="shared" si="9"/>
        <v>-5</v>
      </c>
      <c r="AW25" s="14">
        <f t="shared" si="9"/>
        <v>-5</v>
      </c>
      <c r="AX25" s="14">
        <f t="shared" si="9"/>
        <v>-5</v>
      </c>
      <c r="AY25" s="14">
        <f t="shared" si="9"/>
        <v>-5</v>
      </c>
      <c r="AZ25" s="14">
        <f t="shared" si="9"/>
        <v>-5</v>
      </c>
      <c r="BA25" s="14">
        <f t="shared" si="9"/>
        <v>-5</v>
      </c>
      <c r="BB25" s="14">
        <f t="shared" si="9"/>
        <v>-5</v>
      </c>
      <c r="BC25" s="14">
        <f t="shared" si="9"/>
        <v>-5</v>
      </c>
      <c r="BD25" s="14">
        <f t="shared" si="9"/>
        <v>-5</v>
      </c>
      <c r="BE25" s="14">
        <f t="shared" si="9"/>
        <v>-5</v>
      </c>
      <c r="BF25" s="14">
        <f t="shared" si="9"/>
        <v>-5</v>
      </c>
      <c r="BG25" s="14">
        <f t="shared" si="9"/>
        <v>-5</v>
      </c>
      <c r="BH25" s="14">
        <f t="shared" si="9"/>
        <v>-5</v>
      </c>
      <c r="BI25" s="14">
        <f t="shared" si="9"/>
        <v>-5</v>
      </c>
      <c r="BJ25" s="14">
        <f t="shared" si="9"/>
        <v>-5</v>
      </c>
      <c r="BK25" s="14">
        <f t="shared" si="9"/>
        <v>-5</v>
      </c>
      <c r="BL25" s="14">
        <f t="shared" si="9"/>
        <v>-5</v>
      </c>
      <c r="BM25" s="14">
        <f t="shared" si="9"/>
        <v>-5</v>
      </c>
      <c r="BN25" s="14">
        <f t="shared" si="9"/>
        <v>-5</v>
      </c>
      <c r="BO25" s="14">
        <f t="shared" si="9"/>
        <v>-5</v>
      </c>
      <c r="BP25" s="14">
        <f t="shared" si="9"/>
        <v>-5</v>
      </c>
      <c r="BQ25" s="14">
        <f t="shared" si="9"/>
        <v>-5</v>
      </c>
      <c r="BR25" s="14">
        <f t="shared" si="9"/>
        <v>-5</v>
      </c>
      <c r="BS25" s="14">
        <f t="shared" si="9"/>
        <v>-5</v>
      </c>
      <c r="BT25" s="14">
        <f t="shared" si="9"/>
        <v>-5</v>
      </c>
      <c r="BU25" s="14">
        <f t="shared" si="9"/>
        <v>-5</v>
      </c>
      <c r="BV25" s="14">
        <f t="shared" si="9"/>
        <v>-5</v>
      </c>
      <c r="BW25" s="14">
        <f t="shared" si="9"/>
        <v>-5</v>
      </c>
      <c r="BX25" s="14">
        <f t="shared" si="9"/>
        <v>-5</v>
      </c>
      <c r="BY25" s="14">
        <f t="shared" si="9"/>
        <v>-5</v>
      </c>
      <c r="BZ25" s="14">
        <f t="shared" si="9"/>
        <v>-5</v>
      </c>
      <c r="CA25" s="14">
        <f aca="true" t="shared" si="10" ref="CA25:DR25">$O$10/(12*$B25)*-$G$3</f>
        <v>-5</v>
      </c>
      <c r="CB25" s="14">
        <f t="shared" si="10"/>
        <v>-5</v>
      </c>
      <c r="CC25" s="14">
        <f t="shared" si="10"/>
        <v>-5</v>
      </c>
      <c r="CD25" s="14">
        <f t="shared" si="10"/>
        <v>-5</v>
      </c>
      <c r="CE25" s="14">
        <f t="shared" si="10"/>
        <v>-5</v>
      </c>
      <c r="CF25" s="14">
        <f t="shared" si="10"/>
        <v>-5</v>
      </c>
      <c r="CG25" s="14">
        <f t="shared" si="10"/>
        <v>-5</v>
      </c>
      <c r="CH25" s="14">
        <f t="shared" si="10"/>
        <v>-5</v>
      </c>
      <c r="CI25" s="14">
        <f t="shared" si="10"/>
        <v>-5</v>
      </c>
      <c r="CJ25" s="14">
        <f t="shared" si="10"/>
        <v>-5</v>
      </c>
      <c r="CK25" s="14">
        <f t="shared" si="10"/>
        <v>-5</v>
      </c>
      <c r="CL25" s="14">
        <f t="shared" si="10"/>
        <v>-5</v>
      </c>
      <c r="CM25" s="14">
        <f t="shared" si="10"/>
        <v>-5</v>
      </c>
      <c r="CN25" s="14">
        <f t="shared" si="10"/>
        <v>-5</v>
      </c>
      <c r="CO25" s="14">
        <f t="shared" si="10"/>
        <v>-5</v>
      </c>
      <c r="CP25" s="14">
        <f t="shared" si="10"/>
        <v>-5</v>
      </c>
      <c r="CQ25" s="14">
        <f t="shared" si="10"/>
        <v>-5</v>
      </c>
      <c r="CR25" s="14">
        <f t="shared" si="10"/>
        <v>-5</v>
      </c>
      <c r="CS25" s="14">
        <f t="shared" si="10"/>
        <v>-5</v>
      </c>
      <c r="CT25" s="14">
        <f t="shared" si="10"/>
        <v>-5</v>
      </c>
      <c r="CU25" s="14">
        <f t="shared" si="10"/>
        <v>-5</v>
      </c>
      <c r="CV25" s="14">
        <f t="shared" si="10"/>
        <v>-5</v>
      </c>
      <c r="CW25" s="14">
        <f t="shared" si="10"/>
        <v>-5</v>
      </c>
      <c r="CX25" s="14">
        <f t="shared" si="10"/>
        <v>-5</v>
      </c>
      <c r="CY25" s="14">
        <f t="shared" si="10"/>
        <v>-5</v>
      </c>
      <c r="CZ25" s="14">
        <f t="shared" si="10"/>
        <v>-5</v>
      </c>
      <c r="DA25" s="14">
        <f t="shared" si="10"/>
        <v>-5</v>
      </c>
      <c r="DB25" s="14">
        <f t="shared" si="10"/>
        <v>-5</v>
      </c>
      <c r="DC25" s="14">
        <f t="shared" si="10"/>
        <v>-5</v>
      </c>
      <c r="DD25" s="14">
        <f t="shared" si="10"/>
        <v>-5</v>
      </c>
      <c r="DE25" s="14">
        <f t="shared" si="10"/>
        <v>-5</v>
      </c>
      <c r="DF25" s="14">
        <f t="shared" si="10"/>
        <v>-5</v>
      </c>
      <c r="DG25" s="14">
        <f t="shared" si="10"/>
        <v>-5</v>
      </c>
      <c r="DH25" s="14">
        <f t="shared" si="10"/>
        <v>-5</v>
      </c>
      <c r="DI25" s="14">
        <f t="shared" si="10"/>
        <v>-5</v>
      </c>
      <c r="DJ25" s="14">
        <f t="shared" si="10"/>
        <v>-5</v>
      </c>
      <c r="DK25" s="14">
        <f t="shared" si="10"/>
        <v>-5</v>
      </c>
      <c r="DL25" s="14">
        <f t="shared" si="10"/>
        <v>-5</v>
      </c>
      <c r="DM25" s="14">
        <f t="shared" si="10"/>
        <v>-5</v>
      </c>
      <c r="DN25" s="14">
        <f t="shared" si="10"/>
        <v>-5</v>
      </c>
      <c r="DO25" s="14">
        <f t="shared" si="10"/>
        <v>-5</v>
      </c>
      <c r="DP25" s="14">
        <f t="shared" si="10"/>
        <v>-5</v>
      </c>
      <c r="DQ25" s="14">
        <f t="shared" si="10"/>
        <v>-5</v>
      </c>
      <c r="DR25" s="14">
        <f t="shared" si="10"/>
        <v>-5</v>
      </c>
    </row>
    <row r="26" spans="1:110" ht="12.75">
      <c r="A26" s="13">
        <f t="shared" si="7"/>
        <v>0</v>
      </c>
      <c r="B26" s="2">
        <v>9</v>
      </c>
      <c r="C26" s="14">
        <f aca="true" t="shared" si="11" ref="C26:N26">$N$10/(12*$B26)*-$G$3</f>
        <v>0</v>
      </c>
      <c r="D26" s="14">
        <f t="shared" si="11"/>
        <v>0</v>
      </c>
      <c r="E26" s="14">
        <f t="shared" si="11"/>
        <v>0</v>
      </c>
      <c r="F26" s="14">
        <f t="shared" si="11"/>
        <v>0</v>
      </c>
      <c r="G26" s="14">
        <f t="shared" si="11"/>
        <v>0</v>
      </c>
      <c r="H26" s="14">
        <f t="shared" si="11"/>
        <v>0</v>
      </c>
      <c r="I26" s="14">
        <f t="shared" si="11"/>
        <v>0</v>
      </c>
      <c r="J26" s="14">
        <f t="shared" si="11"/>
        <v>0</v>
      </c>
      <c r="K26" s="14">
        <f t="shared" si="11"/>
        <v>0</v>
      </c>
      <c r="L26" s="14">
        <f t="shared" si="11"/>
        <v>0</v>
      </c>
      <c r="M26" s="14">
        <f t="shared" si="11"/>
        <v>0</v>
      </c>
      <c r="N26" s="14">
        <f t="shared" si="11"/>
        <v>0</v>
      </c>
      <c r="O26" s="14">
        <f aca="true" t="shared" si="12" ref="O26:BZ26">$N$10/(12*$B26)*-$G$3</f>
        <v>0</v>
      </c>
      <c r="P26" s="14">
        <f t="shared" si="12"/>
        <v>0</v>
      </c>
      <c r="Q26" s="14">
        <f t="shared" si="12"/>
        <v>0</v>
      </c>
      <c r="R26" s="14">
        <f t="shared" si="12"/>
        <v>0</v>
      </c>
      <c r="S26" s="14">
        <f t="shared" si="12"/>
        <v>0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14">
        <f t="shared" si="12"/>
        <v>0</v>
      </c>
      <c r="X26" s="14">
        <f t="shared" si="12"/>
        <v>0</v>
      </c>
      <c r="Y26" s="14">
        <f t="shared" si="12"/>
        <v>0</v>
      </c>
      <c r="Z26" s="14">
        <f t="shared" si="12"/>
        <v>0</v>
      </c>
      <c r="AA26" s="14">
        <f t="shared" si="12"/>
        <v>0</v>
      </c>
      <c r="AB26" s="14">
        <f t="shared" si="12"/>
        <v>0</v>
      </c>
      <c r="AC26" s="14">
        <f t="shared" si="12"/>
        <v>0</v>
      </c>
      <c r="AD26" s="14">
        <f t="shared" si="12"/>
        <v>0</v>
      </c>
      <c r="AE26" s="14">
        <f t="shared" si="12"/>
        <v>0</v>
      </c>
      <c r="AF26" s="14">
        <f t="shared" si="12"/>
        <v>0</v>
      </c>
      <c r="AG26" s="14">
        <f t="shared" si="12"/>
        <v>0</v>
      </c>
      <c r="AH26" s="14">
        <f t="shared" si="12"/>
        <v>0</v>
      </c>
      <c r="AI26" s="14">
        <f t="shared" si="12"/>
        <v>0</v>
      </c>
      <c r="AJ26" s="14">
        <f t="shared" si="12"/>
        <v>0</v>
      </c>
      <c r="AK26" s="14">
        <f t="shared" si="12"/>
        <v>0</v>
      </c>
      <c r="AL26" s="14">
        <f t="shared" si="12"/>
        <v>0</v>
      </c>
      <c r="AM26" s="14">
        <f t="shared" si="12"/>
        <v>0</v>
      </c>
      <c r="AN26" s="14">
        <f t="shared" si="12"/>
        <v>0</v>
      </c>
      <c r="AO26" s="14">
        <f t="shared" si="12"/>
        <v>0</v>
      </c>
      <c r="AP26" s="14">
        <f t="shared" si="12"/>
        <v>0</v>
      </c>
      <c r="AQ26" s="14">
        <f t="shared" si="12"/>
        <v>0</v>
      </c>
      <c r="AR26" s="14">
        <f t="shared" si="12"/>
        <v>0</v>
      </c>
      <c r="AS26" s="14">
        <f t="shared" si="12"/>
        <v>0</v>
      </c>
      <c r="AT26" s="14">
        <f t="shared" si="12"/>
        <v>0</v>
      </c>
      <c r="AU26" s="14">
        <f t="shared" si="12"/>
        <v>0</v>
      </c>
      <c r="AV26" s="14">
        <f t="shared" si="12"/>
        <v>0</v>
      </c>
      <c r="AW26" s="14">
        <f t="shared" si="12"/>
        <v>0</v>
      </c>
      <c r="AX26" s="14">
        <f t="shared" si="12"/>
        <v>0</v>
      </c>
      <c r="AY26" s="14">
        <f t="shared" si="12"/>
        <v>0</v>
      </c>
      <c r="AZ26" s="14">
        <f t="shared" si="12"/>
        <v>0</v>
      </c>
      <c r="BA26" s="14">
        <f t="shared" si="12"/>
        <v>0</v>
      </c>
      <c r="BB26" s="14">
        <f t="shared" si="12"/>
        <v>0</v>
      </c>
      <c r="BC26" s="14">
        <f t="shared" si="12"/>
        <v>0</v>
      </c>
      <c r="BD26" s="14">
        <f t="shared" si="12"/>
        <v>0</v>
      </c>
      <c r="BE26" s="14">
        <f t="shared" si="12"/>
        <v>0</v>
      </c>
      <c r="BF26" s="14">
        <f t="shared" si="12"/>
        <v>0</v>
      </c>
      <c r="BG26" s="14">
        <f t="shared" si="12"/>
        <v>0</v>
      </c>
      <c r="BH26" s="14">
        <f t="shared" si="12"/>
        <v>0</v>
      </c>
      <c r="BI26" s="14">
        <f t="shared" si="12"/>
        <v>0</v>
      </c>
      <c r="BJ26" s="14">
        <f t="shared" si="12"/>
        <v>0</v>
      </c>
      <c r="BK26" s="14">
        <f t="shared" si="12"/>
        <v>0</v>
      </c>
      <c r="BL26" s="14">
        <f t="shared" si="12"/>
        <v>0</v>
      </c>
      <c r="BM26" s="14">
        <f t="shared" si="12"/>
        <v>0</v>
      </c>
      <c r="BN26" s="14">
        <f t="shared" si="12"/>
        <v>0</v>
      </c>
      <c r="BO26" s="14">
        <f t="shared" si="12"/>
        <v>0</v>
      </c>
      <c r="BP26" s="14">
        <f t="shared" si="12"/>
        <v>0</v>
      </c>
      <c r="BQ26" s="14">
        <f t="shared" si="12"/>
        <v>0</v>
      </c>
      <c r="BR26" s="14">
        <f t="shared" si="12"/>
        <v>0</v>
      </c>
      <c r="BS26" s="14">
        <f t="shared" si="12"/>
        <v>0</v>
      </c>
      <c r="BT26" s="14">
        <f t="shared" si="12"/>
        <v>0</v>
      </c>
      <c r="BU26" s="14">
        <f t="shared" si="12"/>
        <v>0</v>
      </c>
      <c r="BV26" s="14">
        <f t="shared" si="12"/>
        <v>0</v>
      </c>
      <c r="BW26" s="14">
        <f t="shared" si="12"/>
        <v>0</v>
      </c>
      <c r="BX26" s="14">
        <f t="shared" si="12"/>
        <v>0</v>
      </c>
      <c r="BY26" s="14">
        <f t="shared" si="12"/>
        <v>0</v>
      </c>
      <c r="BZ26" s="14">
        <f t="shared" si="12"/>
        <v>0</v>
      </c>
      <c r="CA26" s="14">
        <f aca="true" t="shared" si="13" ref="CA26:DF26">$N$10/(12*$B26)*-$G$3</f>
        <v>0</v>
      </c>
      <c r="CB26" s="14">
        <f t="shared" si="13"/>
        <v>0</v>
      </c>
      <c r="CC26" s="14">
        <f t="shared" si="13"/>
        <v>0</v>
      </c>
      <c r="CD26" s="14">
        <f t="shared" si="13"/>
        <v>0</v>
      </c>
      <c r="CE26" s="14">
        <f t="shared" si="13"/>
        <v>0</v>
      </c>
      <c r="CF26" s="14">
        <f t="shared" si="13"/>
        <v>0</v>
      </c>
      <c r="CG26" s="14">
        <f t="shared" si="13"/>
        <v>0</v>
      </c>
      <c r="CH26" s="14">
        <f t="shared" si="13"/>
        <v>0</v>
      </c>
      <c r="CI26" s="14">
        <f t="shared" si="13"/>
        <v>0</v>
      </c>
      <c r="CJ26" s="14">
        <f t="shared" si="13"/>
        <v>0</v>
      </c>
      <c r="CK26" s="14">
        <f t="shared" si="13"/>
        <v>0</v>
      </c>
      <c r="CL26" s="14">
        <f t="shared" si="13"/>
        <v>0</v>
      </c>
      <c r="CM26" s="14">
        <f t="shared" si="13"/>
        <v>0</v>
      </c>
      <c r="CN26" s="14">
        <f t="shared" si="13"/>
        <v>0</v>
      </c>
      <c r="CO26" s="14">
        <f t="shared" si="13"/>
        <v>0</v>
      </c>
      <c r="CP26" s="14">
        <f t="shared" si="13"/>
        <v>0</v>
      </c>
      <c r="CQ26" s="14">
        <f t="shared" si="13"/>
        <v>0</v>
      </c>
      <c r="CR26" s="14">
        <f t="shared" si="13"/>
        <v>0</v>
      </c>
      <c r="CS26" s="14">
        <f t="shared" si="13"/>
        <v>0</v>
      </c>
      <c r="CT26" s="14">
        <f t="shared" si="13"/>
        <v>0</v>
      </c>
      <c r="CU26" s="14">
        <f t="shared" si="13"/>
        <v>0</v>
      </c>
      <c r="CV26" s="14">
        <f t="shared" si="13"/>
        <v>0</v>
      </c>
      <c r="CW26" s="14">
        <f t="shared" si="13"/>
        <v>0</v>
      </c>
      <c r="CX26" s="14">
        <f t="shared" si="13"/>
        <v>0</v>
      </c>
      <c r="CY26" s="14">
        <f t="shared" si="13"/>
        <v>0</v>
      </c>
      <c r="CZ26" s="14">
        <f t="shared" si="13"/>
        <v>0</v>
      </c>
      <c r="DA26" s="14">
        <f t="shared" si="13"/>
        <v>0</v>
      </c>
      <c r="DB26" s="14">
        <f t="shared" si="13"/>
        <v>0</v>
      </c>
      <c r="DC26" s="14">
        <f t="shared" si="13"/>
        <v>0</v>
      </c>
      <c r="DD26" s="14">
        <f t="shared" si="13"/>
        <v>0</v>
      </c>
      <c r="DE26" s="14">
        <f t="shared" si="13"/>
        <v>0</v>
      </c>
      <c r="DF26" s="14">
        <f t="shared" si="13"/>
        <v>0</v>
      </c>
    </row>
    <row r="27" spans="1:99" ht="12.75">
      <c r="A27" s="13">
        <f t="shared" si="7"/>
        <v>0</v>
      </c>
      <c r="B27" s="2">
        <v>8</v>
      </c>
      <c r="C27" s="14">
        <f aca="true" t="shared" si="14" ref="C27:AF27">$M$10/(12*$B27)*-$G$3</f>
        <v>0</v>
      </c>
      <c r="D27" s="14">
        <f t="shared" si="14"/>
        <v>0</v>
      </c>
      <c r="E27" s="14">
        <f t="shared" si="14"/>
        <v>0</v>
      </c>
      <c r="F27" s="14">
        <f t="shared" si="14"/>
        <v>0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>
        <f t="shared" si="14"/>
        <v>0</v>
      </c>
      <c r="Q27" s="14">
        <f t="shared" si="14"/>
        <v>0</v>
      </c>
      <c r="R27" s="14">
        <f t="shared" si="14"/>
        <v>0</v>
      </c>
      <c r="S27" s="14">
        <f t="shared" si="14"/>
        <v>0</v>
      </c>
      <c r="T27" s="14">
        <f t="shared" si="14"/>
        <v>0</v>
      </c>
      <c r="U27" s="14">
        <f t="shared" si="14"/>
        <v>0</v>
      </c>
      <c r="V27" s="14">
        <f t="shared" si="14"/>
        <v>0</v>
      </c>
      <c r="W27" s="14">
        <f t="shared" si="14"/>
        <v>0</v>
      </c>
      <c r="X27" s="14">
        <f t="shared" si="14"/>
        <v>0</v>
      </c>
      <c r="Y27" s="14">
        <f t="shared" si="14"/>
        <v>0</v>
      </c>
      <c r="Z27" s="14">
        <f t="shared" si="14"/>
        <v>0</v>
      </c>
      <c r="AA27" s="14">
        <f t="shared" si="14"/>
        <v>0</v>
      </c>
      <c r="AB27" s="14">
        <f t="shared" si="14"/>
        <v>0</v>
      </c>
      <c r="AC27" s="14">
        <f t="shared" si="14"/>
        <v>0</v>
      </c>
      <c r="AD27" s="14">
        <f t="shared" si="14"/>
        <v>0</v>
      </c>
      <c r="AE27" s="14">
        <f t="shared" si="14"/>
        <v>0</v>
      </c>
      <c r="AF27" s="14">
        <f t="shared" si="14"/>
        <v>0</v>
      </c>
      <c r="AG27" s="14">
        <f aca="true" t="shared" si="15" ref="AG27:CR27">$M$10/(12*$B27)*-$G$3</f>
        <v>0</v>
      </c>
      <c r="AH27" s="14">
        <f t="shared" si="15"/>
        <v>0</v>
      </c>
      <c r="AI27" s="14">
        <f t="shared" si="15"/>
        <v>0</v>
      </c>
      <c r="AJ27" s="14">
        <f t="shared" si="15"/>
        <v>0</v>
      </c>
      <c r="AK27" s="14">
        <f t="shared" si="15"/>
        <v>0</v>
      </c>
      <c r="AL27" s="14">
        <f t="shared" si="15"/>
        <v>0</v>
      </c>
      <c r="AM27" s="14">
        <f t="shared" si="15"/>
        <v>0</v>
      </c>
      <c r="AN27" s="14">
        <f t="shared" si="15"/>
        <v>0</v>
      </c>
      <c r="AO27" s="14">
        <f t="shared" si="15"/>
        <v>0</v>
      </c>
      <c r="AP27" s="14">
        <f t="shared" si="15"/>
        <v>0</v>
      </c>
      <c r="AQ27" s="14">
        <f t="shared" si="15"/>
        <v>0</v>
      </c>
      <c r="AR27" s="14">
        <f t="shared" si="15"/>
        <v>0</v>
      </c>
      <c r="AS27" s="14">
        <f t="shared" si="15"/>
        <v>0</v>
      </c>
      <c r="AT27" s="14">
        <f t="shared" si="15"/>
        <v>0</v>
      </c>
      <c r="AU27" s="14">
        <f t="shared" si="15"/>
        <v>0</v>
      </c>
      <c r="AV27" s="14">
        <f t="shared" si="15"/>
        <v>0</v>
      </c>
      <c r="AW27" s="14">
        <f t="shared" si="15"/>
        <v>0</v>
      </c>
      <c r="AX27" s="14">
        <f t="shared" si="15"/>
        <v>0</v>
      </c>
      <c r="AY27" s="14">
        <f t="shared" si="15"/>
        <v>0</v>
      </c>
      <c r="AZ27" s="14">
        <f t="shared" si="15"/>
        <v>0</v>
      </c>
      <c r="BA27" s="14">
        <f t="shared" si="15"/>
        <v>0</v>
      </c>
      <c r="BB27" s="14">
        <f t="shared" si="15"/>
        <v>0</v>
      </c>
      <c r="BC27" s="14">
        <f t="shared" si="15"/>
        <v>0</v>
      </c>
      <c r="BD27" s="14">
        <f t="shared" si="15"/>
        <v>0</v>
      </c>
      <c r="BE27" s="14">
        <f t="shared" si="15"/>
        <v>0</v>
      </c>
      <c r="BF27" s="14">
        <f t="shared" si="15"/>
        <v>0</v>
      </c>
      <c r="BG27" s="14">
        <f t="shared" si="15"/>
        <v>0</v>
      </c>
      <c r="BH27" s="14">
        <f t="shared" si="15"/>
        <v>0</v>
      </c>
      <c r="BI27" s="14">
        <f t="shared" si="15"/>
        <v>0</v>
      </c>
      <c r="BJ27" s="14">
        <f t="shared" si="15"/>
        <v>0</v>
      </c>
      <c r="BK27" s="14">
        <f t="shared" si="15"/>
        <v>0</v>
      </c>
      <c r="BL27" s="14">
        <f t="shared" si="15"/>
        <v>0</v>
      </c>
      <c r="BM27" s="14">
        <f t="shared" si="15"/>
        <v>0</v>
      </c>
      <c r="BN27" s="14">
        <f t="shared" si="15"/>
        <v>0</v>
      </c>
      <c r="BO27" s="14">
        <f t="shared" si="15"/>
        <v>0</v>
      </c>
      <c r="BP27" s="14">
        <f t="shared" si="15"/>
        <v>0</v>
      </c>
      <c r="BQ27" s="14">
        <f t="shared" si="15"/>
        <v>0</v>
      </c>
      <c r="BR27" s="14">
        <f t="shared" si="15"/>
        <v>0</v>
      </c>
      <c r="BS27" s="14">
        <f t="shared" si="15"/>
        <v>0</v>
      </c>
      <c r="BT27" s="14">
        <f t="shared" si="15"/>
        <v>0</v>
      </c>
      <c r="BU27" s="14">
        <f t="shared" si="15"/>
        <v>0</v>
      </c>
      <c r="BV27" s="14">
        <f t="shared" si="15"/>
        <v>0</v>
      </c>
      <c r="BW27" s="14">
        <f t="shared" si="15"/>
        <v>0</v>
      </c>
      <c r="BX27" s="14">
        <f t="shared" si="15"/>
        <v>0</v>
      </c>
      <c r="BY27" s="14">
        <f t="shared" si="15"/>
        <v>0</v>
      </c>
      <c r="BZ27" s="14">
        <f t="shared" si="15"/>
        <v>0</v>
      </c>
      <c r="CA27" s="14">
        <f t="shared" si="15"/>
        <v>0</v>
      </c>
      <c r="CB27" s="14">
        <f t="shared" si="15"/>
        <v>0</v>
      </c>
      <c r="CC27" s="14">
        <f t="shared" si="15"/>
        <v>0</v>
      </c>
      <c r="CD27" s="14">
        <f t="shared" si="15"/>
        <v>0</v>
      </c>
      <c r="CE27" s="14">
        <f t="shared" si="15"/>
        <v>0</v>
      </c>
      <c r="CF27" s="14">
        <f t="shared" si="15"/>
        <v>0</v>
      </c>
      <c r="CG27" s="14">
        <f t="shared" si="15"/>
        <v>0</v>
      </c>
      <c r="CH27" s="14">
        <f t="shared" si="15"/>
        <v>0</v>
      </c>
      <c r="CI27" s="14">
        <f t="shared" si="15"/>
        <v>0</v>
      </c>
      <c r="CJ27" s="14">
        <f t="shared" si="15"/>
        <v>0</v>
      </c>
      <c r="CK27" s="14">
        <f t="shared" si="15"/>
        <v>0</v>
      </c>
      <c r="CL27" s="14">
        <f t="shared" si="15"/>
        <v>0</v>
      </c>
      <c r="CM27" s="14">
        <f t="shared" si="15"/>
        <v>0</v>
      </c>
      <c r="CN27" s="14">
        <f t="shared" si="15"/>
        <v>0</v>
      </c>
      <c r="CO27" s="14">
        <f t="shared" si="15"/>
        <v>0</v>
      </c>
      <c r="CP27" s="14">
        <f t="shared" si="15"/>
        <v>0</v>
      </c>
      <c r="CQ27" s="14">
        <f t="shared" si="15"/>
        <v>0</v>
      </c>
      <c r="CR27" s="14">
        <f t="shared" si="15"/>
        <v>0</v>
      </c>
      <c r="CS27" s="14">
        <f>$M$10/(12*$B27)*-$G$3</f>
        <v>0</v>
      </c>
      <c r="CT27" s="14">
        <f>$M$10/(12*$B27)*-$G$3</f>
        <v>0</v>
      </c>
      <c r="CU27" s="14">
        <f>$M$10/(12*$B27)*-$G$3</f>
        <v>0</v>
      </c>
    </row>
    <row r="28" spans="1:86" ht="12.75">
      <c r="A28" s="13">
        <f t="shared" si="7"/>
        <v>0</v>
      </c>
      <c r="B28" s="2">
        <v>7</v>
      </c>
      <c r="C28" s="14">
        <f>$L$10/(12*$B28)*-$G$3</f>
        <v>0</v>
      </c>
      <c r="D28" s="14">
        <f aca="true" t="shared" si="16" ref="D28:BO28">$L$10/(12*$B28)*-$G$3</f>
        <v>0</v>
      </c>
      <c r="E28" s="14">
        <f t="shared" si="16"/>
        <v>0</v>
      </c>
      <c r="F28" s="14">
        <f t="shared" si="16"/>
        <v>0</v>
      </c>
      <c r="G28" s="14">
        <f t="shared" si="16"/>
        <v>0</v>
      </c>
      <c r="H28" s="14">
        <f t="shared" si="16"/>
        <v>0</v>
      </c>
      <c r="I28" s="14">
        <f t="shared" si="16"/>
        <v>0</v>
      </c>
      <c r="J28" s="14">
        <f t="shared" si="16"/>
        <v>0</v>
      </c>
      <c r="K28" s="14">
        <f t="shared" si="16"/>
        <v>0</v>
      </c>
      <c r="L28" s="14">
        <f t="shared" si="16"/>
        <v>0</v>
      </c>
      <c r="M28" s="14">
        <f t="shared" si="16"/>
        <v>0</v>
      </c>
      <c r="N28" s="14">
        <f t="shared" si="16"/>
        <v>0</v>
      </c>
      <c r="O28" s="14">
        <f t="shared" si="16"/>
        <v>0</v>
      </c>
      <c r="P28" s="14">
        <f t="shared" si="16"/>
        <v>0</v>
      </c>
      <c r="Q28" s="14">
        <f t="shared" si="16"/>
        <v>0</v>
      </c>
      <c r="R28" s="14">
        <f t="shared" si="16"/>
        <v>0</v>
      </c>
      <c r="S28" s="14">
        <f t="shared" si="16"/>
        <v>0</v>
      </c>
      <c r="T28" s="14">
        <f t="shared" si="16"/>
        <v>0</v>
      </c>
      <c r="U28" s="14">
        <f t="shared" si="16"/>
        <v>0</v>
      </c>
      <c r="V28" s="14">
        <f t="shared" si="16"/>
        <v>0</v>
      </c>
      <c r="W28" s="14">
        <f t="shared" si="16"/>
        <v>0</v>
      </c>
      <c r="X28" s="14">
        <f t="shared" si="16"/>
        <v>0</v>
      </c>
      <c r="Y28" s="14">
        <f t="shared" si="16"/>
        <v>0</v>
      </c>
      <c r="Z28" s="14">
        <f t="shared" si="16"/>
        <v>0</v>
      </c>
      <c r="AA28" s="14">
        <f t="shared" si="16"/>
        <v>0</v>
      </c>
      <c r="AB28" s="14">
        <f t="shared" si="16"/>
        <v>0</v>
      </c>
      <c r="AC28" s="14">
        <f t="shared" si="16"/>
        <v>0</v>
      </c>
      <c r="AD28" s="14">
        <f t="shared" si="16"/>
        <v>0</v>
      </c>
      <c r="AE28" s="14">
        <f t="shared" si="16"/>
        <v>0</v>
      </c>
      <c r="AF28" s="14">
        <f t="shared" si="16"/>
        <v>0</v>
      </c>
      <c r="AG28" s="14">
        <f t="shared" si="16"/>
        <v>0</v>
      </c>
      <c r="AH28" s="14">
        <f t="shared" si="16"/>
        <v>0</v>
      </c>
      <c r="AI28" s="14">
        <f t="shared" si="16"/>
        <v>0</v>
      </c>
      <c r="AJ28" s="14">
        <f t="shared" si="16"/>
        <v>0</v>
      </c>
      <c r="AK28" s="14">
        <f t="shared" si="16"/>
        <v>0</v>
      </c>
      <c r="AL28" s="14">
        <f t="shared" si="16"/>
        <v>0</v>
      </c>
      <c r="AM28" s="14">
        <f t="shared" si="16"/>
        <v>0</v>
      </c>
      <c r="AN28" s="14">
        <f t="shared" si="16"/>
        <v>0</v>
      </c>
      <c r="AO28" s="14">
        <f t="shared" si="16"/>
        <v>0</v>
      </c>
      <c r="AP28" s="14">
        <f t="shared" si="16"/>
        <v>0</v>
      </c>
      <c r="AQ28" s="14">
        <f t="shared" si="16"/>
        <v>0</v>
      </c>
      <c r="AR28" s="14">
        <f t="shared" si="16"/>
        <v>0</v>
      </c>
      <c r="AS28" s="14">
        <f t="shared" si="16"/>
        <v>0</v>
      </c>
      <c r="AT28" s="14">
        <f t="shared" si="16"/>
        <v>0</v>
      </c>
      <c r="AU28" s="14">
        <f t="shared" si="16"/>
        <v>0</v>
      </c>
      <c r="AV28" s="14">
        <f t="shared" si="16"/>
        <v>0</v>
      </c>
      <c r="AW28" s="14">
        <f t="shared" si="16"/>
        <v>0</v>
      </c>
      <c r="AX28" s="14">
        <f t="shared" si="16"/>
        <v>0</v>
      </c>
      <c r="AY28" s="14">
        <f t="shared" si="16"/>
        <v>0</v>
      </c>
      <c r="AZ28" s="14">
        <f t="shared" si="16"/>
        <v>0</v>
      </c>
      <c r="BA28" s="14">
        <f t="shared" si="16"/>
        <v>0</v>
      </c>
      <c r="BB28" s="14">
        <f t="shared" si="16"/>
        <v>0</v>
      </c>
      <c r="BC28" s="14">
        <f t="shared" si="16"/>
        <v>0</v>
      </c>
      <c r="BD28" s="14">
        <f t="shared" si="16"/>
        <v>0</v>
      </c>
      <c r="BE28" s="14">
        <f t="shared" si="16"/>
        <v>0</v>
      </c>
      <c r="BF28" s="14">
        <f t="shared" si="16"/>
        <v>0</v>
      </c>
      <c r="BG28" s="14">
        <f t="shared" si="16"/>
        <v>0</v>
      </c>
      <c r="BH28" s="14">
        <f t="shared" si="16"/>
        <v>0</v>
      </c>
      <c r="BI28" s="14">
        <f t="shared" si="16"/>
        <v>0</v>
      </c>
      <c r="BJ28" s="14">
        <f t="shared" si="16"/>
        <v>0</v>
      </c>
      <c r="BK28" s="14">
        <f t="shared" si="16"/>
        <v>0</v>
      </c>
      <c r="BL28" s="14">
        <f t="shared" si="16"/>
        <v>0</v>
      </c>
      <c r="BM28" s="14">
        <f t="shared" si="16"/>
        <v>0</v>
      </c>
      <c r="BN28" s="14">
        <f t="shared" si="16"/>
        <v>0</v>
      </c>
      <c r="BO28" s="14">
        <f t="shared" si="16"/>
        <v>0</v>
      </c>
      <c r="BP28" s="14">
        <f aca="true" t="shared" si="17" ref="BP28:CH28">$L$10/(12*$B28)*-$G$3</f>
        <v>0</v>
      </c>
      <c r="BQ28" s="14">
        <f t="shared" si="17"/>
        <v>0</v>
      </c>
      <c r="BR28" s="14">
        <f t="shared" si="17"/>
        <v>0</v>
      </c>
      <c r="BS28" s="14">
        <f t="shared" si="17"/>
        <v>0</v>
      </c>
      <c r="BT28" s="14">
        <f t="shared" si="17"/>
        <v>0</v>
      </c>
      <c r="BU28" s="14">
        <f t="shared" si="17"/>
        <v>0</v>
      </c>
      <c r="BV28" s="14">
        <f t="shared" si="17"/>
        <v>0</v>
      </c>
      <c r="BW28" s="14">
        <f t="shared" si="17"/>
        <v>0</v>
      </c>
      <c r="BX28" s="14">
        <f t="shared" si="17"/>
        <v>0</v>
      </c>
      <c r="BY28" s="14">
        <f t="shared" si="17"/>
        <v>0</v>
      </c>
      <c r="BZ28" s="14">
        <f t="shared" si="17"/>
        <v>0</v>
      </c>
      <c r="CA28" s="14">
        <f t="shared" si="17"/>
        <v>0</v>
      </c>
      <c r="CB28" s="14">
        <f t="shared" si="17"/>
        <v>0</v>
      </c>
      <c r="CC28" s="14">
        <f t="shared" si="17"/>
        <v>0</v>
      </c>
      <c r="CD28" s="14">
        <f t="shared" si="17"/>
        <v>0</v>
      </c>
      <c r="CE28" s="14">
        <f t="shared" si="17"/>
        <v>0</v>
      </c>
      <c r="CF28" s="14">
        <f t="shared" si="17"/>
        <v>0</v>
      </c>
      <c r="CG28" s="14">
        <f t="shared" si="17"/>
        <v>0</v>
      </c>
      <c r="CH28" s="14">
        <f t="shared" si="17"/>
        <v>0</v>
      </c>
    </row>
    <row r="29" spans="1:74" ht="12.75">
      <c r="A29" s="13">
        <f t="shared" si="7"/>
        <v>0</v>
      </c>
      <c r="B29" s="2">
        <v>6</v>
      </c>
      <c r="C29" s="14">
        <f>$K$10/(12*$B29)*-$G$3</f>
        <v>0</v>
      </c>
      <c r="D29" s="14">
        <f aca="true" t="shared" si="18" ref="D29:BO29">$K$10/(12*$B29)*-$G$3</f>
        <v>0</v>
      </c>
      <c r="E29" s="14">
        <f t="shared" si="18"/>
        <v>0</v>
      </c>
      <c r="F29" s="14">
        <f t="shared" si="18"/>
        <v>0</v>
      </c>
      <c r="G29" s="14">
        <f t="shared" si="18"/>
        <v>0</v>
      </c>
      <c r="H29" s="14">
        <f t="shared" si="18"/>
        <v>0</v>
      </c>
      <c r="I29" s="14">
        <f t="shared" si="18"/>
        <v>0</v>
      </c>
      <c r="J29" s="14">
        <f t="shared" si="18"/>
        <v>0</v>
      </c>
      <c r="K29" s="14">
        <f t="shared" si="18"/>
        <v>0</v>
      </c>
      <c r="L29" s="14">
        <f t="shared" si="18"/>
        <v>0</v>
      </c>
      <c r="M29" s="14">
        <f t="shared" si="18"/>
        <v>0</v>
      </c>
      <c r="N29" s="14">
        <f t="shared" si="18"/>
        <v>0</v>
      </c>
      <c r="O29" s="14">
        <f t="shared" si="18"/>
        <v>0</v>
      </c>
      <c r="P29" s="14">
        <f t="shared" si="18"/>
        <v>0</v>
      </c>
      <c r="Q29" s="14">
        <f t="shared" si="18"/>
        <v>0</v>
      </c>
      <c r="R29" s="14">
        <f t="shared" si="18"/>
        <v>0</v>
      </c>
      <c r="S29" s="14">
        <f t="shared" si="18"/>
        <v>0</v>
      </c>
      <c r="T29" s="14">
        <f t="shared" si="18"/>
        <v>0</v>
      </c>
      <c r="U29" s="14">
        <f t="shared" si="18"/>
        <v>0</v>
      </c>
      <c r="V29" s="14">
        <f t="shared" si="18"/>
        <v>0</v>
      </c>
      <c r="W29" s="14">
        <f t="shared" si="18"/>
        <v>0</v>
      </c>
      <c r="X29" s="14">
        <f t="shared" si="18"/>
        <v>0</v>
      </c>
      <c r="Y29" s="14">
        <f t="shared" si="18"/>
        <v>0</v>
      </c>
      <c r="Z29" s="14">
        <f t="shared" si="18"/>
        <v>0</v>
      </c>
      <c r="AA29" s="14">
        <f t="shared" si="18"/>
        <v>0</v>
      </c>
      <c r="AB29" s="14">
        <f t="shared" si="18"/>
        <v>0</v>
      </c>
      <c r="AC29" s="14">
        <f t="shared" si="18"/>
        <v>0</v>
      </c>
      <c r="AD29" s="14">
        <f t="shared" si="18"/>
        <v>0</v>
      </c>
      <c r="AE29" s="14">
        <f t="shared" si="18"/>
        <v>0</v>
      </c>
      <c r="AF29" s="14">
        <f t="shared" si="18"/>
        <v>0</v>
      </c>
      <c r="AG29" s="14">
        <f t="shared" si="18"/>
        <v>0</v>
      </c>
      <c r="AH29" s="14">
        <f t="shared" si="18"/>
        <v>0</v>
      </c>
      <c r="AI29" s="14">
        <f t="shared" si="18"/>
        <v>0</v>
      </c>
      <c r="AJ29" s="14">
        <f t="shared" si="18"/>
        <v>0</v>
      </c>
      <c r="AK29" s="14">
        <f t="shared" si="18"/>
        <v>0</v>
      </c>
      <c r="AL29" s="14">
        <f t="shared" si="18"/>
        <v>0</v>
      </c>
      <c r="AM29" s="14">
        <f t="shared" si="18"/>
        <v>0</v>
      </c>
      <c r="AN29" s="14">
        <f t="shared" si="18"/>
        <v>0</v>
      </c>
      <c r="AO29" s="14">
        <f t="shared" si="18"/>
        <v>0</v>
      </c>
      <c r="AP29" s="14">
        <f t="shared" si="18"/>
        <v>0</v>
      </c>
      <c r="AQ29" s="14">
        <f t="shared" si="18"/>
        <v>0</v>
      </c>
      <c r="AR29" s="14">
        <f t="shared" si="18"/>
        <v>0</v>
      </c>
      <c r="AS29" s="14">
        <f t="shared" si="18"/>
        <v>0</v>
      </c>
      <c r="AT29" s="14">
        <f t="shared" si="18"/>
        <v>0</v>
      </c>
      <c r="AU29" s="14">
        <f t="shared" si="18"/>
        <v>0</v>
      </c>
      <c r="AV29" s="14">
        <f t="shared" si="18"/>
        <v>0</v>
      </c>
      <c r="AW29" s="14">
        <f t="shared" si="18"/>
        <v>0</v>
      </c>
      <c r="AX29" s="14">
        <f t="shared" si="18"/>
        <v>0</v>
      </c>
      <c r="AY29" s="14">
        <f t="shared" si="18"/>
        <v>0</v>
      </c>
      <c r="AZ29" s="14">
        <f t="shared" si="18"/>
        <v>0</v>
      </c>
      <c r="BA29" s="14">
        <f t="shared" si="18"/>
        <v>0</v>
      </c>
      <c r="BB29" s="14">
        <f t="shared" si="18"/>
        <v>0</v>
      </c>
      <c r="BC29" s="14">
        <f t="shared" si="18"/>
        <v>0</v>
      </c>
      <c r="BD29" s="14">
        <f t="shared" si="18"/>
        <v>0</v>
      </c>
      <c r="BE29" s="14">
        <f t="shared" si="18"/>
        <v>0</v>
      </c>
      <c r="BF29" s="14">
        <f t="shared" si="18"/>
        <v>0</v>
      </c>
      <c r="BG29" s="14">
        <f t="shared" si="18"/>
        <v>0</v>
      </c>
      <c r="BH29" s="14">
        <f t="shared" si="18"/>
        <v>0</v>
      </c>
      <c r="BI29" s="14">
        <f t="shared" si="18"/>
        <v>0</v>
      </c>
      <c r="BJ29" s="14">
        <f t="shared" si="18"/>
        <v>0</v>
      </c>
      <c r="BK29" s="14">
        <f t="shared" si="18"/>
        <v>0</v>
      </c>
      <c r="BL29" s="14">
        <f t="shared" si="18"/>
        <v>0</v>
      </c>
      <c r="BM29" s="14">
        <f t="shared" si="18"/>
        <v>0</v>
      </c>
      <c r="BN29" s="14">
        <f t="shared" si="18"/>
        <v>0</v>
      </c>
      <c r="BO29" s="14">
        <f t="shared" si="18"/>
        <v>0</v>
      </c>
      <c r="BP29" s="14">
        <f aca="true" t="shared" si="19" ref="BP29:BV29">$K$10/(12*$B29)*-$G$3</f>
        <v>0</v>
      </c>
      <c r="BQ29" s="14">
        <f t="shared" si="19"/>
        <v>0</v>
      </c>
      <c r="BR29" s="14">
        <f t="shared" si="19"/>
        <v>0</v>
      </c>
      <c r="BS29" s="14">
        <f t="shared" si="19"/>
        <v>0</v>
      </c>
      <c r="BT29" s="14">
        <f t="shared" si="19"/>
        <v>0</v>
      </c>
      <c r="BU29" s="14">
        <f t="shared" si="19"/>
        <v>0</v>
      </c>
      <c r="BV29" s="14">
        <f t="shared" si="19"/>
        <v>0</v>
      </c>
    </row>
    <row r="30" spans="1:62" ht="12.75">
      <c r="A30" s="13">
        <f t="shared" si="7"/>
        <v>-360</v>
      </c>
      <c r="B30" s="2">
        <v>5</v>
      </c>
      <c r="C30" s="14">
        <f>$J$10/(12*$B30)*-$G$3</f>
        <v>-6</v>
      </c>
      <c r="D30" s="14">
        <f aca="true" t="shared" si="20" ref="D30:BJ30">$J$10/(12*$B30)*-$G$3</f>
        <v>-6</v>
      </c>
      <c r="E30" s="14">
        <f t="shared" si="20"/>
        <v>-6</v>
      </c>
      <c r="F30" s="14">
        <f t="shared" si="20"/>
        <v>-6</v>
      </c>
      <c r="G30" s="14">
        <f t="shared" si="20"/>
        <v>-6</v>
      </c>
      <c r="H30" s="14">
        <f t="shared" si="20"/>
        <v>-6</v>
      </c>
      <c r="I30" s="14">
        <f t="shared" si="20"/>
        <v>-6</v>
      </c>
      <c r="J30" s="14">
        <f t="shared" si="20"/>
        <v>-6</v>
      </c>
      <c r="K30" s="14">
        <f t="shared" si="20"/>
        <v>-6</v>
      </c>
      <c r="L30" s="14">
        <f t="shared" si="20"/>
        <v>-6</v>
      </c>
      <c r="M30" s="14">
        <f t="shared" si="20"/>
        <v>-6</v>
      </c>
      <c r="N30" s="14">
        <f t="shared" si="20"/>
        <v>-6</v>
      </c>
      <c r="O30" s="14">
        <f t="shared" si="20"/>
        <v>-6</v>
      </c>
      <c r="P30" s="14">
        <f t="shared" si="20"/>
        <v>-6</v>
      </c>
      <c r="Q30" s="14">
        <f t="shared" si="20"/>
        <v>-6</v>
      </c>
      <c r="R30" s="14">
        <f t="shared" si="20"/>
        <v>-6</v>
      </c>
      <c r="S30" s="14">
        <f t="shared" si="20"/>
        <v>-6</v>
      </c>
      <c r="T30" s="14">
        <f t="shared" si="20"/>
        <v>-6</v>
      </c>
      <c r="U30" s="14">
        <f t="shared" si="20"/>
        <v>-6</v>
      </c>
      <c r="V30" s="14">
        <f t="shared" si="20"/>
        <v>-6</v>
      </c>
      <c r="W30" s="14">
        <f t="shared" si="20"/>
        <v>-6</v>
      </c>
      <c r="X30" s="14">
        <f t="shared" si="20"/>
        <v>-6</v>
      </c>
      <c r="Y30" s="14">
        <f t="shared" si="20"/>
        <v>-6</v>
      </c>
      <c r="Z30" s="14">
        <f t="shared" si="20"/>
        <v>-6</v>
      </c>
      <c r="AA30" s="14">
        <f t="shared" si="20"/>
        <v>-6</v>
      </c>
      <c r="AB30" s="14">
        <f t="shared" si="20"/>
        <v>-6</v>
      </c>
      <c r="AC30" s="14">
        <f t="shared" si="20"/>
        <v>-6</v>
      </c>
      <c r="AD30" s="14">
        <f t="shared" si="20"/>
        <v>-6</v>
      </c>
      <c r="AE30" s="14">
        <f t="shared" si="20"/>
        <v>-6</v>
      </c>
      <c r="AF30" s="14">
        <f t="shared" si="20"/>
        <v>-6</v>
      </c>
      <c r="AG30" s="14">
        <f t="shared" si="20"/>
        <v>-6</v>
      </c>
      <c r="AH30" s="14">
        <f t="shared" si="20"/>
        <v>-6</v>
      </c>
      <c r="AI30" s="14">
        <f t="shared" si="20"/>
        <v>-6</v>
      </c>
      <c r="AJ30" s="14">
        <f t="shared" si="20"/>
        <v>-6</v>
      </c>
      <c r="AK30" s="14">
        <f t="shared" si="20"/>
        <v>-6</v>
      </c>
      <c r="AL30" s="14">
        <f t="shared" si="20"/>
        <v>-6</v>
      </c>
      <c r="AM30" s="14">
        <f t="shared" si="20"/>
        <v>-6</v>
      </c>
      <c r="AN30" s="14">
        <f t="shared" si="20"/>
        <v>-6</v>
      </c>
      <c r="AO30" s="14">
        <f t="shared" si="20"/>
        <v>-6</v>
      </c>
      <c r="AP30" s="14">
        <f t="shared" si="20"/>
        <v>-6</v>
      </c>
      <c r="AQ30" s="14">
        <f t="shared" si="20"/>
        <v>-6</v>
      </c>
      <c r="AR30" s="14">
        <f t="shared" si="20"/>
        <v>-6</v>
      </c>
      <c r="AS30" s="14">
        <f t="shared" si="20"/>
        <v>-6</v>
      </c>
      <c r="AT30" s="14">
        <f t="shared" si="20"/>
        <v>-6</v>
      </c>
      <c r="AU30" s="14">
        <f t="shared" si="20"/>
        <v>-6</v>
      </c>
      <c r="AV30" s="14">
        <f t="shared" si="20"/>
        <v>-6</v>
      </c>
      <c r="AW30" s="14">
        <f t="shared" si="20"/>
        <v>-6</v>
      </c>
      <c r="AX30" s="14">
        <f t="shared" si="20"/>
        <v>-6</v>
      </c>
      <c r="AY30" s="14">
        <f t="shared" si="20"/>
        <v>-6</v>
      </c>
      <c r="AZ30" s="14">
        <f t="shared" si="20"/>
        <v>-6</v>
      </c>
      <c r="BA30" s="14">
        <f t="shared" si="20"/>
        <v>-6</v>
      </c>
      <c r="BB30" s="14">
        <f t="shared" si="20"/>
        <v>-6</v>
      </c>
      <c r="BC30" s="14">
        <f t="shared" si="20"/>
        <v>-6</v>
      </c>
      <c r="BD30" s="14">
        <f t="shared" si="20"/>
        <v>-6</v>
      </c>
      <c r="BE30" s="14">
        <f t="shared" si="20"/>
        <v>-6</v>
      </c>
      <c r="BF30" s="14">
        <f t="shared" si="20"/>
        <v>-6</v>
      </c>
      <c r="BG30" s="14">
        <f t="shared" si="20"/>
        <v>-6</v>
      </c>
      <c r="BH30" s="14">
        <f t="shared" si="20"/>
        <v>-6</v>
      </c>
      <c r="BI30" s="14">
        <f t="shared" si="20"/>
        <v>-6</v>
      </c>
      <c r="BJ30" s="14">
        <f t="shared" si="20"/>
        <v>-6</v>
      </c>
    </row>
    <row r="31" spans="1:50" ht="12.75">
      <c r="A31" s="13">
        <f t="shared" si="7"/>
        <v>0</v>
      </c>
      <c r="B31" s="2">
        <v>4</v>
      </c>
      <c r="C31" s="14">
        <f>$I$10/(12*$B31)*-$G$3</f>
        <v>0</v>
      </c>
      <c r="D31" s="14">
        <f aca="true" t="shared" si="21" ref="D31:AX31">$I$10/(12*$B31)*-$G$3</f>
        <v>0</v>
      </c>
      <c r="E31" s="14">
        <f t="shared" si="21"/>
        <v>0</v>
      </c>
      <c r="F31" s="14">
        <f t="shared" si="21"/>
        <v>0</v>
      </c>
      <c r="G31" s="14">
        <f t="shared" si="21"/>
        <v>0</v>
      </c>
      <c r="H31" s="14">
        <f t="shared" si="21"/>
        <v>0</v>
      </c>
      <c r="I31" s="14">
        <f t="shared" si="21"/>
        <v>0</v>
      </c>
      <c r="J31" s="14">
        <f t="shared" si="21"/>
        <v>0</v>
      </c>
      <c r="K31" s="14">
        <f t="shared" si="21"/>
        <v>0</v>
      </c>
      <c r="L31" s="14">
        <f t="shared" si="21"/>
        <v>0</v>
      </c>
      <c r="M31" s="14">
        <f t="shared" si="21"/>
        <v>0</v>
      </c>
      <c r="N31" s="14">
        <f t="shared" si="21"/>
        <v>0</v>
      </c>
      <c r="O31" s="14">
        <f t="shared" si="21"/>
        <v>0</v>
      </c>
      <c r="P31" s="14">
        <f t="shared" si="21"/>
        <v>0</v>
      </c>
      <c r="Q31" s="14">
        <f t="shared" si="21"/>
        <v>0</v>
      </c>
      <c r="R31" s="14">
        <f t="shared" si="21"/>
        <v>0</v>
      </c>
      <c r="S31" s="14">
        <f t="shared" si="21"/>
        <v>0</v>
      </c>
      <c r="T31" s="14">
        <f t="shared" si="21"/>
        <v>0</v>
      </c>
      <c r="U31" s="14">
        <f t="shared" si="21"/>
        <v>0</v>
      </c>
      <c r="V31" s="14">
        <f t="shared" si="21"/>
        <v>0</v>
      </c>
      <c r="W31" s="14">
        <f t="shared" si="21"/>
        <v>0</v>
      </c>
      <c r="X31" s="14">
        <f t="shared" si="21"/>
        <v>0</v>
      </c>
      <c r="Y31" s="14">
        <f t="shared" si="21"/>
        <v>0</v>
      </c>
      <c r="Z31" s="14">
        <f t="shared" si="21"/>
        <v>0</v>
      </c>
      <c r="AA31" s="14">
        <f t="shared" si="21"/>
        <v>0</v>
      </c>
      <c r="AB31" s="14">
        <f t="shared" si="21"/>
        <v>0</v>
      </c>
      <c r="AC31" s="14">
        <f t="shared" si="21"/>
        <v>0</v>
      </c>
      <c r="AD31" s="14">
        <f t="shared" si="21"/>
        <v>0</v>
      </c>
      <c r="AE31" s="14">
        <f t="shared" si="21"/>
        <v>0</v>
      </c>
      <c r="AF31" s="14">
        <f t="shared" si="21"/>
        <v>0</v>
      </c>
      <c r="AG31" s="14">
        <f t="shared" si="21"/>
        <v>0</v>
      </c>
      <c r="AH31" s="14">
        <f t="shared" si="21"/>
        <v>0</v>
      </c>
      <c r="AI31" s="14">
        <f t="shared" si="21"/>
        <v>0</v>
      </c>
      <c r="AJ31" s="14">
        <f t="shared" si="21"/>
        <v>0</v>
      </c>
      <c r="AK31" s="14">
        <f t="shared" si="21"/>
        <v>0</v>
      </c>
      <c r="AL31" s="14">
        <f t="shared" si="21"/>
        <v>0</v>
      </c>
      <c r="AM31" s="14">
        <f t="shared" si="21"/>
        <v>0</v>
      </c>
      <c r="AN31" s="14">
        <f t="shared" si="21"/>
        <v>0</v>
      </c>
      <c r="AO31" s="14">
        <f t="shared" si="21"/>
        <v>0</v>
      </c>
      <c r="AP31" s="14">
        <f t="shared" si="21"/>
        <v>0</v>
      </c>
      <c r="AQ31" s="14">
        <f t="shared" si="21"/>
        <v>0</v>
      </c>
      <c r="AR31" s="14">
        <f t="shared" si="21"/>
        <v>0</v>
      </c>
      <c r="AS31" s="14">
        <f t="shared" si="21"/>
        <v>0</v>
      </c>
      <c r="AT31" s="14">
        <f t="shared" si="21"/>
        <v>0</v>
      </c>
      <c r="AU31" s="14">
        <f t="shared" si="21"/>
        <v>0</v>
      </c>
      <c r="AV31" s="14">
        <f t="shared" si="21"/>
        <v>0</v>
      </c>
      <c r="AW31" s="14">
        <f t="shared" si="21"/>
        <v>0</v>
      </c>
      <c r="AX31" s="14">
        <f t="shared" si="21"/>
        <v>0</v>
      </c>
    </row>
    <row r="32" spans="1:38" ht="12.75">
      <c r="A32" s="13">
        <f t="shared" si="7"/>
        <v>-239.9999999999999</v>
      </c>
      <c r="B32" s="2">
        <v>3</v>
      </c>
      <c r="C32" s="14">
        <f>$H$10/(12*$B32)*-$G$3</f>
        <v>-6.666666666666667</v>
      </c>
      <c r="D32" s="14">
        <f aca="true" t="shared" si="22" ref="D32:AL32">$H$10/(12*$B32)*-$G$3</f>
        <v>-6.666666666666667</v>
      </c>
      <c r="E32" s="14">
        <f t="shared" si="22"/>
        <v>-6.666666666666667</v>
      </c>
      <c r="F32" s="14">
        <f t="shared" si="22"/>
        <v>-6.666666666666667</v>
      </c>
      <c r="G32" s="14">
        <f t="shared" si="22"/>
        <v>-6.666666666666667</v>
      </c>
      <c r="H32" s="14">
        <f t="shared" si="22"/>
        <v>-6.666666666666667</v>
      </c>
      <c r="I32" s="14">
        <f t="shared" si="22"/>
        <v>-6.666666666666667</v>
      </c>
      <c r="J32" s="14">
        <f t="shared" si="22"/>
        <v>-6.666666666666667</v>
      </c>
      <c r="K32" s="14">
        <f t="shared" si="22"/>
        <v>-6.666666666666667</v>
      </c>
      <c r="L32" s="14">
        <f t="shared" si="22"/>
        <v>-6.666666666666667</v>
      </c>
      <c r="M32" s="14">
        <f t="shared" si="22"/>
        <v>-6.666666666666667</v>
      </c>
      <c r="N32" s="14">
        <f t="shared" si="22"/>
        <v>-6.666666666666667</v>
      </c>
      <c r="O32" s="14">
        <f t="shared" si="22"/>
        <v>-6.666666666666667</v>
      </c>
      <c r="P32" s="14">
        <f t="shared" si="22"/>
        <v>-6.666666666666667</v>
      </c>
      <c r="Q32" s="14">
        <f t="shared" si="22"/>
        <v>-6.666666666666667</v>
      </c>
      <c r="R32" s="14">
        <f t="shared" si="22"/>
        <v>-6.666666666666667</v>
      </c>
      <c r="S32" s="14">
        <f t="shared" si="22"/>
        <v>-6.666666666666667</v>
      </c>
      <c r="T32" s="14">
        <f t="shared" si="22"/>
        <v>-6.666666666666667</v>
      </c>
      <c r="U32" s="14">
        <f t="shared" si="22"/>
        <v>-6.666666666666667</v>
      </c>
      <c r="V32" s="14">
        <f t="shared" si="22"/>
        <v>-6.666666666666667</v>
      </c>
      <c r="W32" s="14">
        <f t="shared" si="22"/>
        <v>-6.666666666666667</v>
      </c>
      <c r="X32" s="14">
        <f t="shared" si="22"/>
        <v>-6.666666666666667</v>
      </c>
      <c r="Y32" s="14">
        <f t="shared" si="22"/>
        <v>-6.666666666666667</v>
      </c>
      <c r="Z32" s="14">
        <f t="shared" si="22"/>
        <v>-6.666666666666667</v>
      </c>
      <c r="AA32" s="14">
        <f t="shared" si="22"/>
        <v>-6.666666666666667</v>
      </c>
      <c r="AB32" s="14">
        <f t="shared" si="22"/>
        <v>-6.666666666666667</v>
      </c>
      <c r="AC32" s="14">
        <f t="shared" si="22"/>
        <v>-6.666666666666667</v>
      </c>
      <c r="AD32" s="14">
        <f t="shared" si="22"/>
        <v>-6.666666666666667</v>
      </c>
      <c r="AE32" s="14">
        <f t="shared" si="22"/>
        <v>-6.666666666666667</v>
      </c>
      <c r="AF32" s="14">
        <f t="shared" si="22"/>
        <v>-6.666666666666667</v>
      </c>
      <c r="AG32" s="14">
        <f t="shared" si="22"/>
        <v>-6.666666666666667</v>
      </c>
      <c r="AH32" s="14">
        <f t="shared" si="22"/>
        <v>-6.666666666666667</v>
      </c>
      <c r="AI32" s="14">
        <f t="shared" si="22"/>
        <v>-6.666666666666667</v>
      </c>
      <c r="AJ32" s="14">
        <f t="shared" si="22"/>
        <v>-6.666666666666667</v>
      </c>
      <c r="AK32" s="14">
        <f t="shared" si="22"/>
        <v>-6.666666666666667</v>
      </c>
      <c r="AL32" s="14">
        <f t="shared" si="22"/>
        <v>-6.666666666666667</v>
      </c>
    </row>
    <row r="33" spans="1:26" ht="12.75">
      <c r="A33" s="13">
        <f t="shared" si="7"/>
        <v>0</v>
      </c>
      <c r="B33" s="2">
        <v>2</v>
      </c>
      <c r="C33" s="14">
        <f>$G$10/(12*$B33)*-$G$3</f>
        <v>0</v>
      </c>
      <c r="D33" s="14">
        <f aca="true" t="shared" si="23" ref="D33:Z33">$G$10/(12*$B33)*-$G$3</f>
        <v>0</v>
      </c>
      <c r="E33" s="14">
        <f t="shared" si="23"/>
        <v>0</v>
      </c>
      <c r="F33" s="14">
        <f t="shared" si="23"/>
        <v>0</v>
      </c>
      <c r="G33" s="14">
        <f t="shared" si="23"/>
        <v>0</v>
      </c>
      <c r="H33" s="14">
        <f t="shared" si="23"/>
        <v>0</v>
      </c>
      <c r="I33" s="14">
        <f t="shared" si="23"/>
        <v>0</v>
      </c>
      <c r="J33" s="14">
        <f t="shared" si="23"/>
        <v>0</v>
      </c>
      <c r="K33" s="14">
        <f t="shared" si="23"/>
        <v>0</v>
      </c>
      <c r="L33" s="14">
        <f t="shared" si="23"/>
        <v>0</v>
      </c>
      <c r="M33" s="14">
        <f t="shared" si="23"/>
        <v>0</v>
      </c>
      <c r="N33" s="14">
        <f t="shared" si="23"/>
        <v>0</v>
      </c>
      <c r="O33" s="14">
        <f t="shared" si="23"/>
        <v>0</v>
      </c>
      <c r="P33" s="14">
        <f t="shared" si="23"/>
        <v>0</v>
      </c>
      <c r="Q33" s="14">
        <f t="shared" si="23"/>
        <v>0</v>
      </c>
      <c r="R33" s="14">
        <f t="shared" si="23"/>
        <v>0</v>
      </c>
      <c r="S33" s="14">
        <f t="shared" si="23"/>
        <v>0</v>
      </c>
      <c r="T33" s="14">
        <f t="shared" si="23"/>
        <v>0</v>
      </c>
      <c r="U33" s="14">
        <f t="shared" si="23"/>
        <v>0</v>
      </c>
      <c r="V33" s="14">
        <f t="shared" si="23"/>
        <v>0</v>
      </c>
      <c r="W33" s="14">
        <f t="shared" si="23"/>
        <v>0</v>
      </c>
      <c r="X33" s="14">
        <f t="shared" si="23"/>
        <v>0</v>
      </c>
      <c r="Y33" s="14">
        <f t="shared" si="23"/>
        <v>0</v>
      </c>
      <c r="Z33" s="14">
        <f t="shared" si="23"/>
        <v>0</v>
      </c>
    </row>
    <row r="34" spans="1:14" ht="12.75">
      <c r="A34" s="13">
        <f t="shared" si="7"/>
        <v>0</v>
      </c>
      <c r="B34" s="2">
        <v>1</v>
      </c>
      <c r="C34" s="14">
        <f>$F$10/(12*$B34)*-$G$3</f>
        <v>0</v>
      </c>
      <c r="D34" s="14">
        <f aca="true" t="shared" si="24" ref="D34:N34">$F$10/(12*$B34)*-$G$3</f>
        <v>0</v>
      </c>
      <c r="E34" s="14">
        <f t="shared" si="24"/>
        <v>0</v>
      </c>
      <c r="F34" s="14">
        <f t="shared" si="24"/>
        <v>0</v>
      </c>
      <c r="G34" s="14">
        <f t="shared" si="24"/>
        <v>0</v>
      </c>
      <c r="H34" s="14">
        <f t="shared" si="24"/>
        <v>0</v>
      </c>
      <c r="I34" s="14">
        <f t="shared" si="24"/>
        <v>0</v>
      </c>
      <c r="J34" s="14">
        <f t="shared" si="24"/>
        <v>0</v>
      </c>
      <c r="K34" s="14">
        <f t="shared" si="24"/>
        <v>0</v>
      </c>
      <c r="L34" s="14">
        <f t="shared" si="24"/>
        <v>0</v>
      </c>
      <c r="M34" s="14">
        <f t="shared" si="24"/>
        <v>0</v>
      </c>
      <c r="N34" s="14">
        <f t="shared" si="24"/>
        <v>0</v>
      </c>
    </row>
    <row r="35" spans="1:8" ht="12.75">
      <c r="A35" s="13">
        <f t="shared" si="7"/>
        <v>0</v>
      </c>
      <c r="B35" s="15">
        <v>0.5</v>
      </c>
      <c r="C35" s="14">
        <f aca="true" t="shared" si="25" ref="C35:H35">$E$10/(12*$B35)*-$G$3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6" spans="1:5" ht="12.75">
      <c r="A36" s="13">
        <f t="shared" si="7"/>
        <v>0</v>
      </c>
      <c r="B36" s="15">
        <f>1/4</f>
        <v>0.25</v>
      </c>
      <c r="C36" s="14">
        <f>$D$10/(12*$B36)*-$G$3</f>
        <v>0</v>
      </c>
      <c r="D36" s="14">
        <f>$D$10/(12*$B36)*-$G$3</f>
        <v>0</v>
      </c>
      <c r="E36" s="14">
        <f>$D$10/(12*$B36)*-$G$3</f>
        <v>0</v>
      </c>
    </row>
    <row r="37" spans="1:3" ht="12.75">
      <c r="A37" s="13">
        <f t="shared" si="7"/>
        <v>0</v>
      </c>
      <c r="B37" s="15">
        <f>1/12</f>
        <v>0.08333333333333333</v>
      </c>
      <c r="C37" s="14">
        <f>$C$10/(12*$B37)*-$G$3</f>
        <v>0</v>
      </c>
    </row>
    <row r="39" spans="3:122" ht="12.75">
      <c r="C39" s="14">
        <f>SUM(C25:C37)</f>
        <v>-17.666666666666668</v>
      </c>
      <c r="D39" s="14">
        <f aca="true" t="shared" si="26" ref="D39:BO39">SUM(D25:D37)</f>
        <v>-17.666666666666668</v>
      </c>
      <c r="E39" s="14">
        <f t="shared" si="26"/>
        <v>-17.666666666666668</v>
      </c>
      <c r="F39" s="14">
        <f t="shared" si="26"/>
        <v>-17.666666666666668</v>
      </c>
      <c r="G39" s="14">
        <f t="shared" si="26"/>
        <v>-17.666666666666668</v>
      </c>
      <c r="H39" s="14">
        <f t="shared" si="26"/>
        <v>-17.666666666666668</v>
      </c>
      <c r="I39" s="14">
        <f t="shared" si="26"/>
        <v>-17.666666666666668</v>
      </c>
      <c r="J39" s="14">
        <f t="shared" si="26"/>
        <v>-17.666666666666668</v>
      </c>
      <c r="K39" s="14">
        <f t="shared" si="26"/>
        <v>-17.666666666666668</v>
      </c>
      <c r="L39" s="14">
        <f t="shared" si="26"/>
        <v>-17.666666666666668</v>
      </c>
      <c r="M39" s="14">
        <f t="shared" si="26"/>
        <v>-17.666666666666668</v>
      </c>
      <c r="N39" s="14">
        <f t="shared" si="26"/>
        <v>-17.666666666666668</v>
      </c>
      <c r="O39" s="14">
        <f t="shared" si="26"/>
        <v>-17.666666666666668</v>
      </c>
      <c r="P39" s="14">
        <f t="shared" si="26"/>
        <v>-17.666666666666668</v>
      </c>
      <c r="Q39" s="14">
        <f t="shared" si="26"/>
        <v>-17.666666666666668</v>
      </c>
      <c r="R39" s="14">
        <f t="shared" si="26"/>
        <v>-17.666666666666668</v>
      </c>
      <c r="S39" s="14">
        <f t="shared" si="26"/>
        <v>-17.666666666666668</v>
      </c>
      <c r="T39" s="14">
        <f t="shared" si="26"/>
        <v>-17.666666666666668</v>
      </c>
      <c r="U39" s="14">
        <f t="shared" si="26"/>
        <v>-17.666666666666668</v>
      </c>
      <c r="V39" s="14">
        <f t="shared" si="26"/>
        <v>-17.666666666666668</v>
      </c>
      <c r="W39" s="14">
        <f t="shared" si="26"/>
        <v>-17.666666666666668</v>
      </c>
      <c r="X39" s="14">
        <f t="shared" si="26"/>
        <v>-17.666666666666668</v>
      </c>
      <c r="Y39" s="14">
        <f t="shared" si="26"/>
        <v>-17.666666666666668</v>
      </c>
      <c r="Z39" s="14">
        <f t="shared" si="26"/>
        <v>-17.666666666666668</v>
      </c>
      <c r="AA39" s="14">
        <f t="shared" si="26"/>
        <v>-17.666666666666668</v>
      </c>
      <c r="AB39" s="14">
        <f t="shared" si="26"/>
        <v>-17.666666666666668</v>
      </c>
      <c r="AC39" s="14">
        <f t="shared" si="26"/>
        <v>-17.666666666666668</v>
      </c>
      <c r="AD39" s="14">
        <f t="shared" si="26"/>
        <v>-17.666666666666668</v>
      </c>
      <c r="AE39" s="14">
        <f t="shared" si="26"/>
        <v>-17.666666666666668</v>
      </c>
      <c r="AF39" s="14">
        <f t="shared" si="26"/>
        <v>-17.666666666666668</v>
      </c>
      <c r="AG39" s="14">
        <f t="shared" si="26"/>
        <v>-17.666666666666668</v>
      </c>
      <c r="AH39" s="14">
        <f t="shared" si="26"/>
        <v>-17.666666666666668</v>
      </c>
      <c r="AI39" s="14">
        <f t="shared" si="26"/>
        <v>-17.666666666666668</v>
      </c>
      <c r="AJ39" s="14">
        <f t="shared" si="26"/>
        <v>-17.666666666666668</v>
      </c>
      <c r="AK39" s="14">
        <f t="shared" si="26"/>
        <v>-17.666666666666668</v>
      </c>
      <c r="AL39" s="14">
        <f t="shared" si="26"/>
        <v>-17.666666666666668</v>
      </c>
      <c r="AM39" s="14">
        <f t="shared" si="26"/>
        <v>-11</v>
      </c>
      <c r="AN39" s="14">
        <f t="shared" si="26"/>
        <v>-11</v>
      </c>
      <c r="AO39" s="14">
        <f t="shared" si="26"/>
        <v>-11</v>
      </c>
      <c r="AP39" s="14">
        <f t="shared" si="26"/>
        <v>-11</v>
      </c>
      <c r="AQ39" s="14">
        <f t="shared" si="26"/>
        <v>-11</v>
      </c>
      <c r="AR39" s="14">
        <f t="shared" si="26"/>
        <v>-11</v>
      </c>
      <c r="AS39" s="14">
        <f t="shared" si="26"/>
        <v>-11</v>
      </c>
      <c r="AT39" s="14">
        <f t="shared" si="26"/>
        <v>-11</v>
      </c>
      <c r="AU39" s="14">
        <f t="shared" si="26"/>
        <v>-11</v>
      </c>
      <c r="AV39" s="14">
        <f t="shared" si="26"/>
        <v>-11</v>
      </c>
      <c r="AW39" s="14">
        <f t="shared" si="26"/>
        <v>-11</v>
      </c>
      <c r="AX39" s="14">
        <f t="shared" si="26"/>
        <v>-11</v>
      </c>
      <c r="AY39" s="14">
        <f t="shared" si="26"/>
        <v>-11</v>
      </c>
      <c r="AZ39" s="14">
        <f t="shared" si="26"/>
        <v>-11</v>
      </c>
      <c r="BA39" s="14">
        <f t="shared" si="26"/>
        <v>-11</v>
      </c>
      <c r="BB39" s="14">
        <f t="shared" si="26"/>
        <v>-11</v>
      </c>
      <c r="BC39" s="14">
        <f t="shared" si="26"/>
        <v>-11</v>
      </c>
      <c r="BD39" s="14">
        <f t="shared" si="26"/>
        <v>-11</v>
      </c>
      <c r="BE39" s="14">
        <f t="shared" si="26"/>
        <v>-11</v>
      </c>
      <c r="BF39" s="14">
        <f t="shared" si="26"/>
        <v>-11</v>
      </c>
      <c r="BG39" s="14">
        <f t="shared" si="26"/>
        <v>-11</v>
      </c>
      <c r="BH39" s="14">
        <f t="shared" si="26"/>
        <v>-11</v>
      </c>
      <c r="BI39" s="14">
        <f t="shared" si="26"/>
        <v>-11</v>
      </c>
      <c r="BJ39" s="14">
        <f t="shared" si="26"/>
        <v>-11</v>
      </c>
      <c r="BK39" s="14">
        <f t="shared" si="26"/>
        <v>-5</v>
      </c>
      <c r="BL39" s="14">
        <f t="shared" si="26"/>
        <v>-5</v>
      </c>
      <c r="BM39" s="14">
        <f t="shared" si="26"/>
        <v>-5</v>
      </c>
      <c r="BN39" s="14">
        <f t="shared" si="26"/>
        <v>-5</v>
      </c>
      <c r="BO39" s="14">
        <f t="shared" si="26"/>
        <v>-5</v>
      </c>
      <c r="BP39" s="14">
        <f aca="true" t="shared" si="27" ref="BP39:DR39">SUM(BP25:BP37)</f>
        <v>-5</v>
      </c>
      <c r="BQ39" s="14">
        <f t="shared" si="27"/>
        <v>-5</v>
      </c>
      <c r="BR39" s="14">
        <f t="shared" si="27"/>
        <v>-5</v>
      </c>
      <c r="BS39" s="14">
        <f t="shared" si="27"/>
        <v>-5</v>
      </c>
      <c r="BT39" s="14">
        <f t="shared" si="27"/>
        <v>-5</v>
      </c>
      <c r="BU39" s="14">
        <f t="shared" si="27"/>
        <v>-5</v>
      </c>
      <c r="BV39" s="14">
        <f t="shared" si="27"/>
        <v>-5</v>
      </c>
      <c r="BW39" s="14">
        <f t="shared" si="27"/>
        <v>-5</v>
      </c>
      <c r="BX39" s="14">
        <f t="shared" si="27"/>
        <v>-5</v>
      </c>
      <c r="BY39" s="14">
        <f t="shared" si="27"/>
        <v>-5</v>
      </c>
      <c r="BZ39" s="14">
        <f t="shared" si="27"/>
        <v>-5</v>
      </c>
      <c r="CA39" s="14">
        <f t="shared" si="27"/>
        <v>-5</v>
      </c>
      <c r="CB39" s="14">
        <f t="shared" si="27"/>
        <v>-5</v>
      </c>
      <c r="CC39" s="14">
        <f t="shared" si="27"/>
        <v>-5</v>
      </c>
      <c r="CD39" s="14">
        <f t="shared" si="27"/>
        <v>-5</v>
      </c>
      <c r="CE39" s="14">
        <f t="shared" si="27"/>
        <v>-5</v>
      </c>
      <c r="CF39" s="14">
        <f t="shared" si="27"/>
        <v>-5</v>
      </c>
      <c r="CG39" s="14">
        <f t="shared" si="27"/>
        <v>-5</v>
      </c>
      <c r="CH39" s="14">
        <f t="shared" si="27"/>
        <v>-5</v>
      </c>
      <c r="CI39" s="14">
        <f t="shared" si="27"/>
        <v>-5</v>
      </c>
      <c r="CJ39" s="14">
        <f t="shared" si="27"/>
        <v>-5</v>
      </c>
      <c r="CK39" s="14">
        <f t="shared" si="27"/>
        <v>-5</v>
      </c>
      <c r="CL39" s="14">
        <f t="shared" si="27"/>
        <v>-5</v>
      </c>
      <c r="CM39" s="14">
        <f t="shared" si="27"/>
        <v>-5</v>
      </c>
      <c r="CN39" s="14">
        <f t="shared" si="27"/>
        <v>-5</v>
      </c>
      <c r="CO39" s="14">
        <f t="shared" si="27"/>
        <v>-5</v>
      </c>
      <c r="CP39" s="14">
        <f t="shared" si="27"/>
        <v>-5</v>
      </c>
      <c r="CQ39" s="14">
        <f t="shared" si="27"/>
        <v>-5</v>
      </c>
      <c r="CR39" s="14">
        <f t="shared" si="27"/>
        <v>-5</v>
      </c>
      <c r="CS39" s="14">
        <f t="shared" si="27"/>
        <v>-5</v>
      </c>
      <c r="CT39" s="14">
        <f t="shared" si="27"/>
        <v>-5</v>
      </c>
      <c r="CU39" s="14">
        <f t="shared" si="27"/>
        <v>-5</v>
      </c>
      <c r="CV39" s="14">
        <f t="shared" si="27"/>
        <v>-5</v>
      </c>
      <c r="CW39" s="14">
        <f t="shared" si="27"/>
        <v>-5</v>
      </c>
      <c r="CX39" s="14">
        <f t="shared" si="27"/>
        <v>-5</v>
      </c>
      <c r="CY39" s="14">
        <f t="shared" si="27"/>
        <v>-5</v>
      </c>
      <c r="CZ39" s="14">
        <f t="shared" si="27"/>
        <v>-5</v>
      </c>
      <c r="DA39" s="14">
        <f t="shared" si="27"/>
        <v>-5</v>
      </c>
      <c r="DB39" s="14">
        <f t="shared" si="27"/>
        <v>-5</v>
      </c>
      <c r="DC39" s="14">
        <f t="shared" si="27"/>
        <v>-5</v>
      </c>
      <c r="DD39" s="14">
        <f t="shared" si="27"/>
        <v>-5</v>
      </c>
      <c r="DE39" s="14">
        <f t="shared" si="27"/>
        <v>-5</v>
      </c>
      <c r="DF39" s="14">
        <f t="shared" si="27"/>
        <v>-5</v>
      </c>
      <c r="DG39" s="14">
        <f t="shared" si="27"/>
        <v>-5</v>
      </c>
      <c r="DH39" s="14">
        <f t="shared" si="27"/>
        <v>-5</v>
      </c>
      <c r="DI39" s="14">
        <f t="shared" si="27"/>
        <v>-5</v>
      </c>
      <c r="DJ39" s="14">
        <f t="shared" si="27"/>
        <v>-5</v>
      </c>
      <c r="DK39" s="14">
        <f t="shared" si="27"/>
        <v>-5</v>
      </c>
      <c r="DL39" s="14">
        <f t="shared" si="27"/>
        <v>-5</v>
      </c>
      <c r="DM39" s="14">
        <f t="shared" si="27"/>
        <v>-5</v>
      </c>
      <c r="DN39" s="14">
        <f t="shared" si="27"/>
        <v>-5</v>
      </c>
      <c r="DO39" s="14">
        <f t="shared" si="27"/>
        <v>-5</v>
      </c>
      <c r="DP39" s="14">
        <f t="shared" si="27"/>
        <v>-5</v>
      </c>
      <c r="DQ39" s="14">
        <f t="shared" si="27"/>
        <v>-5</v>
      </c>
      <c r="DR39" s="14">
        <f t="shared" si="27"/>
        <v>-5</v>
      </c>
    </row>
    <row r="40" spans="3:122" ht="12.75">
      <c r="C40" s="2">
        <f>C13</f>
        <v>0.9964708324683412</v>
      </c>
      <c r="D40" s="2">
        <f>(C40+E40)/2</f>
        <v>0.9929787681203797</v>
      </c>
      <c r="E40" s="2">
        <f>D13</f>
        <v>0.989486703772418</v>
      </c>
      <c r="F40" s="2">
        <f>E40-((E40-H40)/3*1)</f>
        <v>0.9860551913358347</v>
      </c>
      <c r="G40" s="2">
        <f>E40-((E40-H40)/3*2)</f>
        <v>0.9826236788992515</v>
      </c>
      <c r="H40" s="2">
        <f>E13</f>
        <v>0.9791921664626683</v>
      </c>
      <c r="I40" s="2" t="e">
        <f>$H40-((($H40-$N40)/6)*C24)</f>
        <v>#NAME?</v>
      </c>
      <c r="J40" s="2" t="e">
        <f>$H40-((($H40-$N40)/6)*D24)</f>
        <v>#NAME?</v>
      </c>
      <c r="K40" s="2" t="e">
        <f>$H40-((($H40-$N40)/6)*E24)</f>
        <v>#NAME?</v>
      </c>
      <c r="L40" s="2" t="e">
        <f>$H40-((($H40-$N40)/6)*F24)</f>
        <v>#NAME?</v>
      </c>
      <c r="M40" s="2" t="e">
        <f>$H40-((($H40-$N40)/6)*G24)</f>
        <v>#NAME?</v>
      </c>
      <c r="N40" s="2" t="e">
        <f>F13</f>
        <v>#NAME?</v>
      </c>
      <c r="O40" s="2" t="e">
        <f>$N40-((($N40-$Z40)/12)*C24)</f>
        <v>#NAME?</v>
      </c>
      <c r="P40" s="2" t="e">
        <f aca="true" t="shared" si="28" ref="P40:Y40">$N40-((($N40-$Z40)/12)*D24)</f>
        <v>#NAME?</v>
      </c>
      <c r="Q40" s="2" t="e">
        <f t="shared" si="28"/>
        <v>#NAME?</v>
      </c>
      <c r="R40" s="2" t="e">
        <f t="shared" si="28"/>
        <v>#NAME?</v>
      </c>
      <c r="S40" s="2" t="e">
        <f t="shared" si="28"/>
        <v>#NAME?</v>
      </c>
      <c r="T40" s="2" t="e">
        <f t="shared" si="28"/>
        <v>#NAME?</v>
      </c>
      <c r="U40" s="2" t="e">
        <f t="shared" si="28"/>
        <v>#NAME?</v>
      </c>
      <c r="V40" s="2" t="e">
        <f t="shared" si="28"/>
        <v>#NAME?</v>
      </c>
      <c r="W40" s="2" t="e">
        <f t="shared" si="28"/>
        <v>#NAME?</v>
      </c>
      <c r="X40" s="2" t="e">
        <f t="shared" si="28"/>
        <v>#NAME?</v>
      </c>
      <c r="Y40" s="2" t="e">
        <f t="shared" si="28"/>
        <v>#NAME?</v>
      </c>
      <c r="Z40" s="2" t="e">
        <f>G13</f>
        <v>#NAME?</v>
      </c>
      <c r="AA40" s="2" t="e">
        <f>$Z40-((($Z40-$AL40)/12)*C24)</f>
        <v>#NAME?</v>
      </c>
      <c r="AB40" s="2" t="e">
        <f aca="true" t="shared" si="29" ref="AB40:AK40">$Z40-((($Z40-$AL40)/12)*D24)</f>
        <v>#NAME?</v>
      </c>
      <c r="AC40" s="2" t="e">
        <f t="shared" si="29"/>
        <v>#NAME?</v>
      </c>
      <c r="AD40" s="2" t="e">
        <f t="shared" si="29"/>
        <v>#NAME?</v>
      </c>
      <c r="AE40" s="2" t="e">
        <f t="shared" si="29"/>
        <v>#NAME?</v>
      </c>
      <c r="AF40" s="2" t="e">
        <f t="shared" si="29"/>
        <v>#NAME?</v>
      </c>
      <c r="AG40" s="2" t="e">
        <f t="shared" si="29"/>
        <v>#NAME?</v>
      </c>
      <c r="AH40" s="2" t="e">
        <f t="shared" si="29"/>
        <v>#NAME?</v>
      </c>
      <c r="AI40" s="2" t="e">
        <f t="shared" si="29"/>
        <v>#NAME?</v>
      </c>
      <c r="AJ40" s="2" t="e">
        <f t="shared" si="29"/>
        <v>#NAME?</v>
      </c>
      <c r="AK40" s="2" t="e">
        <f t="shared" si="29"/>
        <v>#NAME?</v>
      </c>
      <c r="AL40" s="2" t="e">
        <f>H13</f>
        <v>#NAME?</v>
      </c>
      <c r="AM40" s="2" t="e">
        <f>$AL40-((($AL40-$AX40)/12)*C24)</f>
        <v>#NAME?</v>
      </c>
      <c r="AN40" s="2" t="e">
        <f aca="true" t="shared" si="30" ref="AN40:AW40">$AL40-((($AL40-$AX40)/12)*D24)</f>
        <v>#NAME?</v>
      </c>
      <c r="AO40" s="2" t="e">
        <f t="shared" si="30"/>
        <v>#NAME?</v>
      </c>
      <c r="AP40" s="2" t="e">
        <f t="shared" si="30"/>
        <v>#NAME?</v>
      </c>
      <c r="AQ40" s="2" t="e">
        <f t="shared" si="30"/>
        <v>#NAME?</v>
      </c>
      <c r="AR40" s="2" t="e">
        <f t="shared" si="30"/>
        <v>#NAME?</v>
      </c>
      <c r="AS40" s="2" t="e">
        <f t="shared" si="30"/>
        <v>#NAME?</v>
      </c>
      <c r="AT40" s="2" t="e">
        <f t="shared" si="30"/>
        <v>#NAME?</v>
      </c>
      <c r="AU40" s="2" t="e">
        <f t="shared" si="30"/>
        <v>#NAME?</v>
      </c>
      <c r="AV40" s="2" t="e">
        <f t="shared" si="30"/>
        <v>#NAME?</v>
      </c>
      <c r="AW40" s="2" t="e">
        <f t="shared" si="30"/>
        <v>#NAME?</v>
      </c>
      <c r="AX40" s="2" t="e">
        <f>I13</f>
        <v>#NAME?</v>
      </c>
      <c r="AY40" s="2" t="e">
        <f>$AX40-((($AX40-$BJ40)/12)*C24)</f>
        <v>#NAME?</v>
      </c>
      <c r="AZ40" s="2" t="e">
        <f aca="true" t="shared" si="31" ref="AZ40:BI40">$AX40-((($AX40-$BJ40)/12)*D24)</f>
        <v>#NAME?</v>
      </c>
      <c r="BA40" s="2" t="e">
        <f t="shared" si="31"/>
        <v>#NAME?</v>
      </c>
      <c r="BB40" s="2" t="e">
        <f t="shared" si="31"/>
        <v>#NAME?</v>
      </c>
      <c r="BC40" s="2" t="e">
        <f t="shared" si="31"/>
        <v>#NAME?</v>
      </c>
      <c r="BD40" s="2" t="e">
        <f t="shared" si="31"/>
        <v>#NAME?</v>
      </c>
      <c r="BE40" s="2" t="e">
        <f t="shared" si="31"/>
        <v>#NAME?</v>
      </c>
      <c r="BF40" s="2" t="e">
        <f t="shared" si="31"/>
        <v>#NAME?</v>
      </c>
      <c r="BG40" s="2" t="e">
        <f t="shared" si="31"/>
        <v>#NAME?</v>
      </c>
      <c r="BH40" s="2" t="e">
        <f t="shared" si="31"/>
        <v>#NAME?</v>
      </c>
      <c r="BI40" s="2" t="e">
        <f t="shared" si="31"/>
        <v>#NAME?</v>
      </c>
      <c r="BJ40" s="2" t="e">
        <f>J13</f>
        <v>#NAME?</v>
      </c>
      <c r="BK40" s="2" t="e">
        <f>$BJ40-((($BJ40-$BV40)/12)*C24)</f>
        <v>#NAME?</v>
      </c>
      <c r="BL40" s="2" t="e">
        <f aca="true" t="shared" si="32" ref="BL40:BU40">$BJ40-((($BJ40-$BV40)/12)*D24)</f>
        <v>#NAME?</v>
      </c>
      <c r="BM40" s="2" t="e">
        <f t="shared" si="32"/>
        <v>#NAME?</v>
      </c>
      <c r="BN40" s="2" t="e">
        <f t="shared" si="32"/>
        <v>#NAME?</v>
      </c>
      <c r="BO40" s="2" t="e">
        <f t="shared" si="32"/>
        <v>#NAME?</v>
      </c>
      <c r="BP40" s="2" t="e">
        <f t="shared" si="32"/>
        <v>#NAME?</v>
      </c>
      <c r="BQ40" s="2" t="e">
        <f t="shared" si="32"/>
        <v>#NAME?</v>
      </c>
      <c r="BR40" s="2" t="e">
        <f t="shared" si="32"/>
        <v>#NAME?</v>
      </c>
      <c r="BS40" s="2" t="e">
        <f t="shared" si="32"/>
        <v>#NAME?</v>
      </c>
      <c r="BT40" s="2" t="e">
        <f t="shared" si="32"/>
        <v>#NAME?</v>
      </c>
      <c r="BU40" s="2" t="e">
        <f t="shared" si="32"/>
        <v>#NAME?</v>
      </c>
      <c r="BV40" s="2" t="e">
        <f>K13</f>
        <v>#NAME?</v>
      </c>
      <c r="BW40" s="2" t="e">
        <f>$BV40-((($BV40-$CH40)/12)*C24)</f>
        <v>#NAME?</v>
      </c>
      <c r="BX40" s="2" t="e">
        <f aca="true" t="shared" si="33" ref="BX40:CG40">$BV40-((($BV40-$CH40)/12)*D24)</f>
        <v>#NAME?</v>
      </c>
      <c r="BY40" s="2" t="e">
        <f t="shared" si="33"/>
        <v>#NAME?</v>
      </c>
      <c r="BZ40" s="2" t="e">
        <f t="shared" si="33"/>
        <v>#NAME?</v>
      </c>
      <c r="CA40" s="2" t="e">
        <f t="shared" si="33"/>
        <v>#NAME?</v>
      </c>
      <c r="CB40" s="2" t="e">
        <f t="shared" si="33"/>
        <v>#NAME?</v>
      </c>
      <c r="CC40" s="2" t="e">
        <f t="shared" si="33"/>
        <v>#NAME?</v>
      </c>
      <c r="CD40" s="2" t="e">
        <f t="shared" si="33"/>
        <v>#NAME?</v>
      </c>
      <c r="CE40" s="2" t="e">
        <f t="shared" si="33"/>
        <v>#NAME?</v>
      </c>
      <c r="CF40" s="2" t="e">
        <f t="shared" si="33"/>
        <v>#NAME?</v>
      </c>
      <c r="CG40" s="2" t="e">
        <f t="shared" si="33"/>
        <v>#NAME?</v>
      </c>
      <c r="CH40" s="2" t="e">
        <f>L13</f>
        <v>#NAME?</v>
      </c>
      <c r="CI40" s="2" t="e">
        <f>$CH40-((($CH40-$CT40)/12)*C24)</f>
        <v>#NAME?</v>
      </c>
      <c r="CJ40" s="2" t="e">
        <f aca="true" t="shared" si="34" ref="CJ40:CS40">$CH40-((($CH40-$CT40)/12)*D24)</f>
        <v>#NAME?</v>
      </c>
      <c r="CK40" s="2" t="e">
        <f t="shared" si="34"/>
        <v>#NAME?</v>
      </c>
      <c r="CL40" s="2" t="e">
        <f t="shared" si="34"/>
        <v>#NAME?</v>
      </c>
      <c r="CM40" s="2" t="e">
        <f t="shared" si="34"/>
        <v>#NAME?</v>
      </c>
      <c r="CN40" s="2" t="e">
        <f t="shared" si="34"/>
        <v>#NAME?</v>
      </c>
      <c r="CO40" s="2" t="e">
        <f t="shared" si="34"/>
        <v>#NAME?</v>
      </c>
      <c r="CP40" s="2" t="e">
        <f t="shared" si="34"/>
        <v>#NAME?</v>
      </c>
      <c r="CQ40" s="2" t="e">
        <f t="shared" si="34"/>
        <v>#NAME?</v>
      </c>
      <c r="CR40" s="2" t="e">
        <f t="shared" si="34"/>
        <v>#NAME?</v>
      </c>
      <c r="CS40" s="2" t="e">
        <f t="shared" si="34"/>
        <v>#NAME?</v>
      </c>
      <c r="CT40" s="2" t="e">
        <f>M13</f>
        <v>#NAME?</v>
      </c>
      <c r="CU40" s="2" t="e">
        <f>$CT40-((($CT40-$DF40)/12)*C24)</f>
        <v>#NAME?</v>
      </c>
      <c r="CV40" s="2" t="e">
        <f aca="true" t="shared" si="35" ref="CV40:DE40">$CT40-((($CT40-$DF40)/12)*D24)</f>
        <v>#NAME?</v>
      </c>
      <c r="CW40" s="2" t="e">
        <f t="shared" si="35"/>
        <v>#NAME?</v>
      </c>
      <c r="CX40" s="2" t="e">
        <f t="shared" si="35"/>
        <v>#NAME?</v>
      </c>
      <c r="CY40" s="2" t="e">
        <f t="shared" si="35"/>
        <v>#NAME?</v>
      </c>
      <c r="CZ40" s="2" t="e">
        <f t="shared" si="35"/>
        <v>#NAME?</v>
      </c>
      <c r="DA40" s="2" t="e">
        <f t="shared" si="35"/>
        <v>#NAME?</v>
      </c>
      <c r="DB40" s="2" t="e">
        <f t="shared" si="35"/>
        <v>#NAME?</v>
      </c>
      <c r="DC40" s="2" t="e">
        <f t="shared" si="35"/>
        <v>#NAME?</v>
      </c>
      <c r="DD40" s="2" t="e">
        <f t="shared" si="35"/>
        <v>#NAME?</v>
      </c>
      <c r="DE40" s="2" t="e">
        <f t="shared" si="35"/>
        <v>#NAME?</v>
      </c>
      <c r="DF40" s="2" t="e">
        <f>N13</f>
        <v>#NAME?</v>
      </c>
      <c r="DG40" s="2" t="e">
        <f>$DF40-((($DF40-$DR40)/12)*C24)</f>
        <v>#NAME?</v>
      </c>
      <c r="DH40" s="2" t="e">
        <f aca="true" t="shared" si="36" ref="DH40:DQ40">$DF40-((($DF40-$DR40)/12)*D24)</f>
        <v>#NAME?</v>
      </c>
      <c r="DI40" s="2" t="e">
        <f t="shared" si="36"/>
        <v>#NAME?</v>
      </c>
      <c r="DJ40" s="2" t="e">
        <f t="shared" si="36"/>
        <v>#NAME?</v>
      </c>
      <c r="DK40" s="2" t="e">
        <f t="shared" si="36"/>
        <v>#NAME?</v>
      </c>
      <c r="DL40" s="2" t="e">
        <f t="shared" si="36"/>
        <v>#NAME?</v>
      </c>
      <c r="DM40" s="2" t="e">
        <f t="shared" si="36"/>
        <v>#NAME?</v>
      </c>
      <c r="DN40" s="2" t="e">
        <f t="shared" si="36"/>
        <v>#NAME?</v>
      </c>
      <c r="DO40" s="2" t="e">
        <f t="shared" si="36"/>
        <v>#NAME?</v>
      </c>
      <c r="DP40" s="2" t="e">
        <f t="shared" si="36"/>
        <v>#NAME?</v>
      </c>
      <c r="DQ40" s="2" t="e">
        <f t="shared" si="36"/>
        <v>#NAME?</v>
      </c>
      <c r="DR40" s="2" t="e">
        <f>O13</f>
        <v>#NAME?</v>
      </c>
    </row>
    <row r="41" spans="1:122" ht="12.75">
      <c r="A41" s="2" t="e">
        <f>SUM(C41:DR41)</f>
        <v>#NAME?</v>
      </c>
      <c r="C41" s="2">
        <f>C39*C40</f>
        <v>-17.60431804027403</v>
      </c>
      <c r="D41" s="2">
        <f aca="true" t="shared" si="37" ref="D41:BO41">D39*D40</f>
        <v>-17.54262490346004</v>
      </c>
      <c r="E41" s="2">
        <f t="shared" si="37"/>
        <v>-17.48093176664605</v>
      </c>
      <c r="F41" s="2">
        <f t="shared" si="37"/>
        <v>-17.420308380266416</v>
      </c>
      <c r="G41" s="2">
        <f t="shared" si="37"/>
        <v>-17.359684993886777</v>
      </c>
      <c r="H41" s="2">
        <f t="shared" si="37"/>
        <v>-17.29906160750714</v>
      </c>
      <c r="I41" s="2" t="e">
        <f t="shared" si="37"/>
        <v>#NAME?</v>
      </c>
      <c r="J41" s="2" t="e">
        <f t="shared" si="37"/>
        <v>#NAME?</v>
      </c>
      <c r="K41" s="2" t="e">
        <f t="shared" si="37"/>
        <v>#NAME?</v>
      </c>
      <c r="L41" s="2" t="e">
        <f t="shared" si="37"/>
        <v>#NAME?</v>
      </c>
      <c r="M41" s="2" t="e">
        <f t="shared" si="37"/>
        <v>#NAME?</v>
      </c>
      <c r="N41" s="2" t="e">
        <f t="shared" si="37"/>
        <v>#NAME?</v>
      </c>
      <c r="O41" s="2" t="e">
        <f t="shared" si="37"/>
        <v>#NAME?</v>
      </c>
      <c r="P41" s="2" t="e">
        <f t="shared" si="37"/>
        <v>#NAME?</v>
      </c>
      <c r="Q41" s="2" t="e">
        <f t="shared" si="37"/>
        <v>#NAME?</v>
      </c>
      <c r="R41" s="2" t="e">
        <f t="shared" si="37"/>
        <v>#NAME?</v>
      </c>
      <c r="S41" s="2" t="e">
        <f t="shared" si="37"/>
        <v>#NAME?</v>
      </c>
      <c r="T41" s="2" t="e">
        <f t="shared" si="37"/>
        <v>#NAME?</v>
      </c>
      <c r="U41" s="2" t="e">
        <f t="shared" si="37"/>
        <v>#NAME?</v>
      </c>
      <c r="V41" s="2" t="e">
        <f t="shared" si="37"/>
        <v>#NAME?</v>
      </c>
      <c r="W41" s="2" t="e">
        <f t="shared" si="37"/>
        <v>#NAME?</v>
      </c>
      <c r="X41" s="2" t="e">
        <f t="shared" si="37"/>
        <v>#NAME?</v>
      </c>
      <c r="Y41" s="2" t="e">
        <f t="shared" si="37"/>
        <v>#NAME?</v>
      </c>
      <c r="Z41" s="2" t="e">
        <f t="shared" si="37"/>
        <v>#NAME?</v>
      </c>
      <c r="AA41" s="2" t="e">
        <f t="shared" si="37"/>
        <v>#NAME?</v>
      </c>
      <c r="AB41" s="2" t="e">
        <f t="shared" si="37"/>
        <v>#NAME?</v>
      </c>
      <c r="AC41" s="2" t="e">
        <f t="shared" si="37"/>
        <v>#NAME?</v>
      </c>
      <c r="AD41" s="2" t="e">
        <f t="shared" si="37"/>
        <v>#NAME?</v>
      </c>
      <c r="AE41" s="2" t="e">
        <f t="shared" si="37"/>
        <v>#NAME?</v>
      </c>
      <c r="AF41" s="2" t="e">
        <f t="shared" si="37"/>
        <v>#NAME?</v>
      </c>
      <c r="AG41" s="2" t="e">
        <f t="shared" si="37"/>
        <v>#NAME?</v>
      </c>
      <c r="AH41" s="2" t="e">
        <f t="shared" si="37"/>
        <v>#NAME?</v>
      </c>
      <c r="AI41" s="2" t="e">
        <f t="shared" si="37"/>
        <v>#NAME?</v>
      </c>
      <c r="AJ41" s="2" t="e">
        <f t="shared" si="37"/>
        <v>#NAME?</v>
      </c>
      <c r="AK41" s="2" t="e">
        <f t="shared" si="37"/>
        <v>#NAME?</v>
      </c>
      <c r="AL41" s="2" t="e">
        <f t="shared" si="37"/>
        <v>#NAME?</v>
      </c>
      <c r="AM41" s="2" t="e">
        <f t="shared" si="37"/>
        <v>#NAME?</v>
      </c>
      <c r="AN41" s="2" t="e">
        <f t="shared" si="37"/>
        <v>#NAME?</v>
      </c>
      <c r="AO41" s="2" t="e">
        <f t="shared" si="37"/>
        <v>#NAME?</v>
      </c>
      <c r="AP41" s="2" t="e">
        <f t="shared" si="37"/>
        <v>#NAME?</v>
      </c>
      <c r="AQ41" s="2" t="e">
        <f t="shared" si="37"/>
        <v>#NAME?</v>
      </c>
      <c r="AR41" s="2" t="e">
        <f t="shared" si="37"/>
        <v>#NAME?</v>
      </c>
      <c r="AS41" s="2" t="e">
        <f t="shared" si="37"/>
        <v>#NAME?</v>
      </c>
      <c r="AT41" s="2" t="e">
        <f t="shared" si="37"/>
        <v>#NAME?</v>
      </c>
      <c r="AU41" s="2" t="e">
        <f t="shared" si="37"/>
        <v>#NAME?</v>
      </c>
      <c r="AV41" s="2" t="e">
        <f t="shared" si="37"/>
        <v>#NAME?</v>
      </c>
      <c r="AW41" s="2" t="e">
        <f t="shared" si="37"/>
        <v>#NAME?</v>
      </c>
      <c r="AX41" s="2" t="e">
        <f t="shared" si="37"/>
        <v>#NAME?</v>
      </c>
      <c r="AY41" s="2" t="e">
        <f t="shared" si="37"/>
        <v>#NAME?</v>
      </c>
      <c r="AZ41" s="2" t="e">
        <f t="shared" si="37"/>
        <v>#NAME?</v>
      </c>
      <c r="BA41" s="2" t="e">
        <f t="shared" si="37"/>
        <v>#NAME?</v>
      </c>
      <c r="BB41" s="2" t="e">
        <f t="shared" si="37"/>
        <v>#NAME?</v>
      </c>
      <c r="BC41" s="2" t="e">
        <f t="shared" si="37"/>
        <v>#NAME?</v>
      </c>
      <c r="BD41" s="2" t="e">
        <f t="shared" si="37"/>
        <v>#NAME?</v>
      </c>
      <c r="BE41" s="2" t="e">
        <f t="shared" si="37"/>
        <v>#NAME?</v>
      </c>
      <c r="BF41" s="2" t="e">
        <f t="shared" si="37"/>
        <v>#NAME?</v>
      </c>
      <c r="BG41" s="2" t="e">
        <f t="shared" si="37"/>
        <v>#NAME?</v>
      </c>
      <c r="BH41" s="2" t="e">
        <f t="shared" si="37"/>
        <v>#NAME?</v>
      </c>
      <c r="BI41" s="2" t="e">
        <f t="shared" si="37"/>
        <v>#NAME?</v>
      </c>
      <c r="BJ41" s="2" t="e">
        <f t="shared" si="37"/>
        <v>#NAME?</v>
      </c>
      <c r="BK41" s="2" t="e">
        <f t="shared" si="37"/>
        <v>#NAME?</v>
      </c>
      <c r="BL41" s="2" t="e">
        <f t="shared" si="37"/>
        <v>#NAME?</v>
      </c>
      <c r="BM41" s="2" t="e">
        <f t="shared" si="37"/>
        <v>#NAME?</v>
      </c>
      <c r="BN41" s="2" t="e">
        <f t="shared" si="37"/>
        <v>#NAME?</v>
      </c>
      <c r="BO41" s="2" t="e">
        <f t="shared" si="37"/>
        <v>#NAME?</v>
      </c>
      <c r="BP41" s="2" t="e">
        <f aca="true" t="shared" si="38" ref="BP41:DR41">BP39*BP40</f>
        <v>#NAME?</v>
      </c>
      <c r="BQ41" s="2" t="e">
        <f t="shared" si="38"/>
        <v>#NAME?</v>
      </c>
      <c r="BR41" s="2" t="e">
        <f t="shared" si="38"/>
        <v>#NAME?</v>
      </c>
      <c r="BS41" s="2" t="e">
        <f t="shared" si="38"/>
        <v>#NAME?</v>
      </c>
      <c r="BT41" s="2" t="e">
        <f t="shared" si="38"/>
        <v>#NAME?</v>
      </c>
      <c r="BU41" s="2" t="e">
        <f t="shared" si="38"/>
        <v>#NAME?</v>
      </c>
      <c r="BV41" s="2" t="e">
        <f t="shared" si="38"/>
        <v>#NAME?</v>
      </c>
      <c r="BW41" s="2" t="e">
        <f t="shared" si="38"/>
        <v>#NAME?</v>
      </c>
      <c r="BX41" s="2" t="e">
        <f t="shared" si="38"/>
        <v>#NAME?</v>
      </c>
      <c r="BY41" s="2" t="e">
        <f t="shared" si="38"/>
        <v>#NAME?</v>
      </c>
      <c r="BZ41" s="2" t="e">
        <f t="shared" si="38"/>
        <v>#NAME?</v>
      </c>
      <c r="CA41" s="2" t="e">
        <f t="shared" si="38"/>
        <v>#NAME?</v>
      </c>
      <c r="CB41" s="2" t="e">
        <f t="shared" si="38"/>
        <v>#NAME?</v>
      </c>
      <c r="CC41" s="2" t="e">
        <f t="shared" si="38"/>
        <v>#NAME?</v>
      </c>
      <c r="CD41" s="2" t="e">
        <f t="shared" si="38"/>
        <v>#NAME?</v>
      </c>
      <c r="CE41" s="2" t="e">
        <f t="shared" si="38"/>
        <v>#NAME?</v>
      </c>
      <c r="CF41" s="2" t="e">
        <f t="shared" si="38"/>
        <v>#NAME?</v>
      </c>
      <c r="CG41" s="2" t="e">
        <f t="shared" si="38"/>
        <v>#NAME?</v>
      </c>
      <c r="CH41" s="2" t="e">
        <f t="shared" si="38"/>
        <v>#NAME?</v>
      </c>
      <c r="CI41" s="2" t="e">
        <f t="shared" si="38"/>
        <v>#NAME?</v>
      </c>
      <c r="CJ41" s="2" t="e">
        <f t="shared" si="38"/>
        <v>#NAME?</v>
      </c>
      <c r="CK41" s="2" t="e">
        <f t="shared" si="38"/>
        <v>#NAME?</v>
      </c>
      <c r="CL41" s="2" t="e">
        <f t="shared" si="38"/>
        <v>#NAME?</v>
      </c>
      <c r="CM41" s="2" t="e">
        <f t="shared" si="38"/>
        <v>#NAME?</v>
      </c>
      <c r="CN41" s="2" t="e">
        <f t="shared" si="38"/>
        <v>#NAME?</v>
      </c>
      <c r="CO41" s="2" t="e">
        <f t="shared" si="38"/>
        <v>#NAME?</v>
      </c>
      <c r="CP41" s="2" t="e">
        <f t="shared" si="38"/>
        <v>#NAME?</v>
      </c>
      <c r="CQ41" s="2" t="e">
        <f t="shared" si="38"/>
        <v>#NAME?</v>
      </c>
      <c r="CR41" s="2" t="e">
        <f t="shared" si="38"/>
        <v>#NAME?</v>
      </c>
      <c r="CS41" s="2" t="e">
        <f t="shared" si="38"/>
        <v>#NAME?</v>
      </c>
      <c r="CT41" s="2" t="e">
        <f t="shared" si="38"/>
        <v>#NAME?</v>
      </c>
      <c r="CU41" s="2" t="e">
        <f t="shared" si="38"/>
        <v>#NAME?</v>
      </c>
      <c r="CV41" s="2" t="e">
        <f t="shared" si="38"/>
        <v>#NAME?</v>
      </c>
      <c r="CW41" s="2" t="e">
        <f t="shared" si="38"/>
        <v>#NAME?</v>
      </c>
      <c r="CX41" s="2" t="e">
        <f t="shared" si="38"/>
        <v>#NAME?</v>
      </c>
      <c r="CY41" s="2" t="e">
        <f t="shared" si="38"/>
        <v>#NAME?</v>
      </c>
      <c r="CZ41" s="2" t="e">
        <f t="shared" si="38"/>
        <v>#NAME?</v>
      </c>
      <c r="DA41" s="2" t="e">
        <f t="shared" si="38"/>
        <v>#NAME?</v>
      </c>
      <c r="DB41" s="2" t="e">
        <f t="shared" si="38"/>
        <v>#NAME?</v>
      </c>
      <c r="DC41" s="2" t="e">
        <f t="shared" si="38"/>
        <v>#NAME?</v>
      </c>
      <c r="DD41" s="2" t="e">
        <f t="shared" si="38"/>
        <v>#NAME?</v>
      </c>
      <c r="DE41" s="2" t="e">
        <f t="shared" si="38"/>
        <v>#NAME?</v>
      </c>
      <c r="DF41" s="2" t="e">
        <f t="shared" si="38"/>
        <v>#NAME?</v>
      </c>
      <c r="DG41" s="2" t="e">
        <f t="shared" si="38"/>
        <v>#NAME?</v>
      </c>
      <c r="DH41" s="2" t="e">
        <f t="shared" si="38"/>
        <v>#NAME?</v>
      </c>
      <c r="DI41" s="2" t="e">
        <f t="shared" si="38"/>
        <v>#NAME?</v>
      </c>
      <c r="DJ41" s="2" t="e">
        <f t="shared" si="38"/>
        <v>#NAME?</v>
      </c>
      <c r="DK41" s="2" t="e">
        <f t="shared" si="38"/>
        <v>#NAME?</v>
      </c>
      <c r="DL41" s="2" t="e">
        <f t="shared" si="38"/>
        <v>#NAME?</v>
      </c>
      <c r="DM41" s="2" t="e">
        <f t="shared" si="38"/>
        <v>#NAME?</v>
      </c>
      <c r="DN41" s="2" t="e">
        <f t="shared" si="38"/>
        <v>#NAME?</v>
      </c>
      <c r="DO41" s="2" t="e">
        <f t="shared" si="38"/>
        <v>#NAME?</v>
      </c>
      <c r="DP41" s="2" t="e">
        <f t="shared" si="38"/>
        <v>#NAME?</v>
      </c>
      <c r="DQ41" s="2" t="e">
        <f t="shared" si="38"/>
        <v>#NAME?</v>
      </c>
      <c r="DR41" s="2" t="e">
        <f t="shared" si="38"/>
        <v>#NAME?</v>
      </c>
    </row>
  </sheetData>
  <sheetProtection password="EF20" sheet="1" objects="1" scenarios="1"/>
  <mergeCells count="2">
    <mergeCell ref="C7:E7"/>
    <mergeCell ref="F7:P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22" customWidth="1"/>
  </cols>
  <sheetData>
    <row r="1" spans="3:7" s="16" customFormat="1" ht="12.75">
      <c r="C1" s="17"/>
      <c r="E1" s="18"/>
      <c r="G1" s="41"/>
    </row>
    <row r="2" spans="3:4" s="16" customFormat="1" ht="12.75">
      <c r="C2" s="18" t="s">
        <v>13</v>
      </c>
      <c r="D2" s="18"/>
    </row>
    <row r="3" spans="3:4" s="16" customFormat="1" ht="12.75">
      <c r="C3" s="18" t="s">
        <v>14</v>
      </c>
      <c r="D3" s="18"/>
    </row>
    <row r="4" spans="3:4" s="16" customFormat="1" ht="12.75">
      <c r="C4" s="18" t="s">
        <v>15</v>
      </c>
      <c r="D4" s="18"/>
    </row>
    <row r="5" spans="3:6" s="16" customFormat="1" ht="12.75">
      <c r="C5" s="19" t="s">
        <v>16</v>
      </c>
      <c r="D5" s="18"/>
      <c r="F5" s="42"/>
    </row>
    <row r="6" spans="3:4" s="16" customFormat="1" ht="12.75">
      <c r="C6" s="19" t="s">
        <v>17</v>
      </c>
      <c r="D6" s="18"/>
    </row>
    <row r="7" spans="3:5" s="20" customFormat="1" ht="12.75">
      <c r="C7" s="43"/>
      <c r="E7" s="44"/>
    </row>
    <row r="8" spans="3:5" s="20" customFormat="1" ht="12.75">
      <c r="C8" s="43"/>
      <c r="E8" s="44"/>
    </row>
    <row r="9" spans="3:5" s="20" customFormat="1" ht="12.75">
      <c r="C9" s="43"/>
      <c r="E9" s="44"/>
    </row>
    <row r="10" s="20" customFormat="1" ht="12.75">
      <c r="C10" s="21"/>
    </row>
    <row r="11" ht="13.5" thickBot="1"/>
    <row r="12" spans="1:11" ht="12.75">
      <c r="A12" s="45" t="s">
        <v>18</v>
      </c>
      <c r="B12" s="46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3">
        <v>9</v>
      </c>
      <c r="K12" s="24">
        <v>10</v>
      </c>
    </row>
    <row r="13" spans="1:11" ht="13.5" thickBot="1">
      <c r="A13" s="47" t="s">
        <v>19</v>
      </c>
      <c r="B13" s="48">
        <f>Tabelle1!F11</f>
        <v>0.0425</v>
      </c>
      <c r="C13" s="48">
        <f>Tabelle1!G11</f>
        <v>0.045</v>
      </c>
      <c r="D13" s="48">
        <f>Tabelle1!H11</f>
        <v>0.0475</v>
      </c>
      <c r="E13" s="48">
        <f>Tabelle1!I11</f>
        <v>0.051</v>
      </c>
      <c r="F13" s="48">
        <f>Tabelle1!J11</f>
        <v>0.052</v>
      </c>
      <c r="G13" s="48">
        <f>Tabelle1!K11</f>
        <v>0.053</v>
      </c>
      <c r="H13" s="48">
        <f>Tabelle1!L11</f>
        <v>0.054</v>
      </c>
      <c r="I13" s="48">
        <f>Tabelle1!M11</f>
        <v>0.055</v>
      </c>
      <c r="J13" s="48">
        <f>Tabelle1!N11</f>
        <v>0.056</v>
      </c>
      <c r="K13" s="48">
        <f>Tabelle1!O11</f>
        <v>0.057</v>
      </c>
    </row>
    <row r="14" spans="1:11" ht="12.75">
      <c r="A14" s="26" t="s">
        <v>20</v>
      </c>
      <c r="B14" s="27" t="e">
        <f>B104</f>
        <v>#NAME?</v>
      </c>
      <c r="C14" s="27" t="e">
        <f aca="true" t="shared" si="0" ref="C14:K16">C104</f>
        <v>#NAME?</v>
      </c>
      <c r="D14" s="27" t="e">
        <f t="shared" si="0"/>
        <v>#NAME?</v>
      </c>
      <c r="E14" s="27" t="e">
        <f t="shared" si="0"/>
        <v>#NAME?</v>
      </c>
      <c r="F14" s="27" t="e">
        <f t="shared" si="0"/>
        <v>#NAME?</v>
      </c>
      <c r="G14" s="27" t="e">
        <f t="shared" si="0"/>
        <v>#NAME?</v>
      </c>
      <c r="H14" s="27" t="e">
        <f t="shared" si="0"/>
        <v>#NAME?</v>
      </c>
      <c r="I14" s="27" t="e">
        <f t="shared" si="0"/>
        <v>#NAME?</v>
      </c>
      <c r="J14" s="27" t="e">
        <f t="shared" si="0"/>
        <v>#NAME?</v>
      </c>
      <c r="K14" s="28" t="e">
        <f t="shared" si="0"/>
        <v>#NAME?</v>
      </c>
    </row>
    <row r="15" spans="1:11" ht="12.75">
      <c r="A15" s="25" t="s">
        <v>21</v>
      </c>
      <c r="B15" s="29" t="e">
        <f>B105</f>
        <v>#NAME?</v>
      </c>
      <c r="C15" s="29" t="e">
        <f t="shared" si="0"/>
        <v>#NAME?</v>
      </c>
      <c r="D15" s="29" t="e">
        <f t="shared" si="0"/>
        <v>#NAME?</v>
      </c>
      <c r="E15" s="29" t="e">
        <f t="shared" si="0"/>
        <v>#NAME?</v>
      </c>
      <c r="F15" s="29" t="e">
        <f t="shared" si="0"/>
        <v>#NAME?</v>
      </c>
      <c r="G15" s="29" t="e">
        <f t="shared" si="0"/>
        <v>#NAME?</v>
      </c>
      <c r="H15" s="29" t="e">
        <f t="shared" si="0"/>
        <v>#NAME?</v>
      </c>
      <c r="I15" s="29" t="e">
        <f t="shared" si="0"/>
        <v>#NAME?</v>
      </c>
      <c r="J15" s="29" t="e">
        <f t="shared" si="0"/>
        <v>#NAME?</v>
      </c>
      <c r="K15" s="30" t="e">
        <f t="shared" si="0"/>
        <v>#NAME?</v>
      </c>
    </row>
    <row r="16" spans="1:11" ht="13.5" thickBot="1">
      <c r="A16" s="31" t="s">
        <v>22</v>
      </c>
      <c r="B16" s="32" t="e">
        <f>B106</f>
        <v>#NAME?</v>
      </c>
      <c r="C16" s="32" t="e">
        <f t="shared" si="0"/>
        <v>#NAME?</v>
      </c>
      <c r="D16" s="32" t="e">
        <f t="shared" si="0"/>
        <v>#NAME?</v>
      </c>
      <c r="E16" s="32" t="e">
        <f t="shared" si="0"/>
        <v>#NAME?</v>
      </c>
      <c r="F16" s="32" t="e">
        <f t="shared" si="0"/>
        <v>#NAME?</v>
      </c>
      <c r="G16" s="32" t="e">
        <f t="shared" si="0"/>
        <v>#NAME?</v>
      </c>
      <c r="H16" s="32" t="e">
        <f t="shared" si="0"/>
        <v>#NAME?</v>
      </c>
      <c r="I16" s="32" t="e">
        <f t="shared" si="0"/>
        <v>#NAME?</v>
      </c>
      <c r="J16" s="32" t="e">
        <f t="shared" si="0"/>
        <v>#NAME?</v>
      </c>
      <c r="K16" s="33" t="e">
        <f t="shared" si="0"/>
        <v>#NAME?</v>
      </c>
    </row>
    <row r="18" ht="27.75" customHeight="1">
      <c r="B18" s="34"/>
    </row>
    <row r="20" ht="18">
      <c r="A20" s="35" t="s">
        <v>23</v>
      </c>
    </row>
    <row r="21" spans="1:11" ht="12.75">
      <c r="A21" s="36" t="s">
        <v>24</v>
      </c>
      <c r="B21" s="37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7">
        <v>10</v>
      </c>
    </row>
    <row r="22" ht="12.75">
      <c r="A22" s="38" t="s">
        <v>25</v>
      </c>
    </row>
    <row r="23" spans="1:11" ht="12.75">
      <c r="A23" s="37">
        <v>0</v>
      </c>
      <c r="B23" s="39" t="e">
        <f>B14</f>
        <v>#NAME?</v>
      </c>
      <c r="C23" s="39" t="e">
        <f>C14</f>
        <v>#NAME?</v>
      </c>
      <c r="D23" s="39" t="e">
        <f aca="true" t="shared" si="1" ref="D23:K23">D14</f>
        <v>#NAME?</v>
      </c>
      <c r="E23" s="39" t="e">
        <f t="shared" si="1"/>
        <v>#NAME?</v>
      </c>
      <c r="F23" s="39" t="e">
        <f t="shared" si="1"/>
        <v>#NAME?</v>
      </c>
      <c r="G23" s="39" t="e">
        <f t="shared" si="1"/>
        <v>#NAME?</v>
      </c>
      <c r="H23" s="39" t="e">
        <f t="shared" si="1"/>
        <v>#NAME?</v>
      </c>
      <c r="I23" s="39" t="e">
        <f t="shared" si="1"/>
        <v>#NAME?</v>
      </c>
      <c r="J23" s="39" t="e">
        <f t="shared" si="1"/>
        <v>#NAME?</v>
      </c>
      <c r="K23" s="39" t="e">
        <f t="shared" si="1"/>
        <v>#NAME?</v>
      </c>
    </row>
    <row r="24" spans="1:11" ht="12.75">
      <c r="A24" s="37">
        <v>1</v>
      </c>
      <c r="B24" s="39" t="e">
        <f>C23/B23</f>
        <v>#NAME?</v>
      </c>
      <c r="C24" s="39" t="e">
        <f>D23/B23</f>
        <v>#NAME?</v>
      </c>
      <c r="D24" s="39" t="e">
        <f>E23/$B$23</f>
        <v>#NAME?</v>
      </c>
      <c r="E24" s="39" t="e">
        <f aca="true" t="shared" si="2" ref="E24:J24">F23/$B$23</f>
        <v>#NAME?</v>
      </c>
      <c r="F24" s="39" t="e">
        <f t="shared" si="2"/>
        <v>#NAME?</v>
      </c>
      <c r="G24" s="39" t="e">
        <f t="shared" si="2"/>
        <v>#NAME?</v>
      </c>
      <c r="H24" s="39" t="e">
        <f t="shared" si="2"/>
        <v>#NAME?</v>
      </c>
      <c r="I24" s="39" t="e">
        <f t="shared" si="2"/>
        <v>#NAME?</v>
      </c>
      <c r="J24" s="39" t="e">
        <f t="shared" si="2"/>
        <v>#NAME?</v>
      </c>
      <c r="K24" s="39"/>
    </row>
    <row r="25" spans="1:11" ht="12.75">
      <c r="A25" s="37">
        <v>2</v>
      </c>
      <c r="B25" s="39" t="e">
        <f>D23/$C$23</f>
        <v>#NAME?</v>
      </c>
      <c r="C25" s="39" t="e">
        <f aca="true" t="shared" si="3" ref="C25:I25">E23/$C$23</f>
        <v>#NAME?</v>
      </c>
      <c r="D25" s="39" t="e">
        <f t="shared" si="3"/>
        <v>#NAME?</v>
      </c>
      <c r="E25" s="39" t="e">
        <f t="shared" si="3"/>
        <v>#NAME?</v>
      </c>
      <c r="F25" s="39" t="e">
        <f t="shared" si="3"/>
        <v>#NAME?</v>
      </c>
      <c r="G25" s="39" t="e">
        <f t="shared" si="3"/>
        <v>#NAME?</v>
      </c>
      <c r="H25" s="39" t="e">
        <f t="shared" si="3"/>
        <v>#NAME?</v>
      </c>
      <c r="I25" s="39" t="e">
        <f t="shared" si="3"/>
        <v>#NAME?</v>
      </c>
      <c r="J25" s="39"/>
      <c r="K25" s="39"/>
    </row>
    <row r="26" spans="1:11" ht="12.75">
      <c r="A26" s="37">
        <v>3</v>
      </c>
      <c r="B26" s="39" t="e">
        <f>E23/$D$23</f>
        <v>#NAME?</v>
      </c>
      <c r="C26" s="39" t="e">
        <f aca="true" t="shared" si="4" ref="C26:H26">F23/$D$23</f>
        <v>#NAME?</v>
      </c>
      <c r="D26" s="39" t="e">
        <f t="shared" si="4"/>
        <v>#NAME?</v>
      </c>
      <c r="E26" s="39" t="e">
        <f t="shared" si="4"/>
        <v>#NAME?</v>
      </c>
      <c r="F26" s="39" t="e">
        <f t="shared" si="4"/>
        <v>#NAME?</v>
      </c>
      <c r="G26" s="39" t="e">
        <f t="shared" si="4"/>
        <v>#NAME?</v>
      </c>
      <c r="H26" s="39" t="e">
        <f t="shared" si="4"/>
        <v>#NAME?</v>
      </c>
      <c r="I26" s="39"/>
      <c r="J26" s="39"/>
      <c r="K26" s="39"/>
    </row>
    <row r="27" spans="1:11" ht="12.75">
      <c r="A27" s="37">
        <v>4</v>
      </c>
      <c r="B27" s="39" t="e">
        <f aca="true" t="shared" si="5" ref="B27:G27">F23/$E$23</f>
        <v>#NAME?</v>
      </c>
      <c r="C27" s="39" t="e">
        <f t="shared" si="5"/>
        <v>#NAME?</v>
      </c>
      <c r="D27" s="39" t="e">
        <f t="shared" si="5"/>
        <v>#NAME?</v>
      </c>
      <c r="E27" s="39" t="e">
        <f t="shared" si="5"/>
        <v>#NAME?</v>
      </c>
      <c r="F27" s="39" t="e">
        <f t="shared" si="5"/>
        <v>#NAME?</v>
      </c>
      <c r="G27" s="39" t="e">
        <f t="shared" si="5"/>
        <v>#NAME?</v>
      </c>
      <c r="H27" s="39"/>
      <c r="I27" s="39"/>
      <c r="J27" s="39"/>
      <c r="K27" s="39"/>
    </row>
    <row r="28" spans="1:11" ht="12.75">
      <c r="A28" s="37">
        <v>5</v>
      </c>
      <c r="B28" s="39" t="e">
        <f>G23/$F$23</f>
        <v>#NAME?</v>
      </c>
      <c r="C28" s="39" t="e">
        <f>H23/$F$23</f>
        <v>#NAME?</v>
      </c>
      <c r="D28" s="39" t="e">
        <f>I23/$F$23</f>
        <v>#NAME?</v>
      </c>
      <c r="E28" s="39" t="e">
        <f>J23/$F$23</f>
        <v>#NAME?</v>
      </c>
      <c r="F28" s="39" t="e">
        <f>K23/$F$23</f>
        <v>#NAME?</v>
      </c>
      <c r="G28" s="39"/>
      <c r="H28" s="39"/>
      <c r="I28" s="39"/>
      <c r="J28" s="39"/>
      <c r="K28" s="39"/>
    </row>
    <row r="29" spans="1:11" ht="12.75">
      <c r="A29" s="37">
        <v>6</v>
      </c>
      <c r="B29" s="39" t="e">
        <f>H23/$G$23</f>
        <v>#NAME?</v>
      </c>
      <c r="C29" s="39" t="e">
        <f>I23/$G$23</f>
        <v>#NAME?</v>
      </c>
      <c r="D29" s="39" t="e">
        <f>J23/$G$23</f>
        <v>#NAME?</v>
      </c>
      <c r="E29" s="39" t="e">
        <f>K23/$G$23</f>
        <v>#NAME?</v>
      </c>
      <c r="F29" s="39"/>
      <c r="G29" s="39"/>
      <c r="H29" s="39"/>
      <c r="I29" s="39"/>
      <c r="J29" s="39"/>
      <c r="K29" s="39"/>
    </row>
    <row r="30" spans="1:11" ht="12.75">
      <c r="A30" s="37">
        <v>7</v>
      </c>
      <c r="B30" s="39" t="e">
        <f>I23/$H$23</f>
        <v>#NAME?</v>
      </c>
      <c r="C30" s="39" t="e">
        <f>J23/$H$23</f>
        <v>#NAME?</v>
      </c>
      <c r="D30" s="39" t="e">
        <f>K23/$H$23</f>
        <v>#NAME?</v>
      </c>
      <c r="E30" s="39"/>
      <c r="F30" s="39"/>
      <c r="G30" s="39"/>
      <c r="H30" s="39"/>
      <c r="I30" s="39"/>
      <c r="J30" s="39"/>
      <c r="K30" s="39"/>
    </row>
    <row r="31" spans="1:11" ht="12.75">
      <c r="A31" s="37">
        <v>8</v>
      </c>
      <c r="B31" s="39" t="e">
        <f>J23/$I$23</f>
        <v>#NAME?</v>
      </c>
      <c r="C31" s="39" t="e">
        <f>K23/$I$23</f>
        <v>#NAME?</v>
      </c>
      <c r="D31" s="39"/>
      <c r="E31" s="39"/>
      <c r="F31" s="39"/>
      <c r="G31" s="39"/>
      <c r="H31" s="39"/>
      <c r="I31" s="39"/>
      <c r="J31" s="39"/>
      <c r="K31" s="39"/>
    </row>
    <row r="32" spans="1:11" ht="12.75">
      <c r="A32" s="37">
        <v>9</v>
      </c>
      <c r="B32" s="39" t="e">
        <f>K23/J23</f>
        <v>#NAME?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37">
        <v>10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41" ht="18">
      <c r="A41" s="35" t="s">
        <v>26</v>
      </c>
    </row>
    <row r="42" spans="1:11" ht="12.75">
      <c r="A42" s="36" t="s">
        <v>24</v>
      </c>
      <c r="B42" s="37">
        <v>1</v>
      </c>
      <c r="C42" s="37">
        <v>2</v>
      </c>
      <c r="D42" s="37">
        <v>3</v>
      </c>
      <c r="E42" s="37">
        <v>4</v>
      </c>
      <c r="F42" s="37">
        <v>5</v>
      </c>
      <c r="G42" s="37">
        <v>6</v>
      </c>
      <c r="H42" s="37">
        <v>7</v>
      </c>
      <c r="I42" s="37">
        <v>8</v>
      </c>
      <c r="J42" s="37">
        <v>9</v>
      </c>
      <c r="K42" s="37">
        <v>10</v>
      </c>
    </row>
    <row r="43" ht="12.75">
      <c r="A43" s="38" t="s">
        <v>25</v>
      </c>
    </row>
    <row r="44" spans="1:11" ht="12.75">
      <c r="A44" s="37">
        <v>0</v>
      </c>
      <c r="B44" s="39" t="e">
        <f>B15</f>
        <v>#NAME?</v>
      </c>
      <c r="C44" s="39" t="e">
        <f aca="true" t="shared" si="6" ref="C44:K44">C15</f>
        <v>#NAME?</v>
      </c>
      <c r="D44" s="39" t="e">
        <f t="shared" si="6"/>
        <v>#NAME?</v>
      </c>
      <c r="E44" s="39" t="e">
        <f t="shared" si="6"/>
        <v>#NAME?</v>
      </c>
      <c r="F44" s="39" t="e">
        <f t="shared" si="6"/>
        <v>#NAME?</v>
      </c>
      <c r="G44" s="39" t="e">
        <f t="shared" si="6"/>
        <v>#NAME?</v>
      </c>
      <c r="H44" s="39" t="e">
        <f t="shared" si="6"/>
        <v>#NAME?</v>
      </c>
      <c r="I44" s="39" t="e">
        <f t="shared" si="6"/>
        <v>#NAME?</v>
      </c>
      <c r="J44" s="39" t="e">
        <f t="shared" si="6"/>
        <v>#NAME?</v>
      </c>
      <c r="K44" s="39" t="e">
        <f t="shared" si="6"/>
        <v>#NAME?</v>
      </c>
    </row>
    <row r="45" spans="1:11" ht="12.75">
      <c r="A45" s="37">
        <v>1</v>
      </c>
      <c r="B45" s="39" t="e">
        <f>C44/$B$44</f>
        <v>#NAME?</v>
      </c>
      <c r="C45" s="39" t="e">
        <f aca="true" t="shared" si="7" ref="C45:J45">D44/$B$44</f>
        <v>#NAME?</v>
      </c>
      <c r="D45" s="39" t="e">
        <f t="shared" si="7"/>
        <v>#NAME?</v>
      </c>
      <c r="E45" s="39" t="e">
        <f t="shared" si="7"/>
        <v>#NAME?</v>
      </c>
      <c r="F45" s="39" t="e">
        <f t="shared" si="7"/>
        <v>#NAME?</v>
      </c>
      <c r="G45" s="39" t="e">
        <f t="shared" si="7"/>
        <v>#NAME?</v>
      </c>
      <c r="H45" s="39" t="e">
        <f t="shared" si="7"/>
        <v>#NAME?</v>
      </c>
      <c r="I45" s="39" t="e">
        <f t="shared" si="7"/>
        <v>#NAME?</v>
      </c>
      <c r="J45" s="39" t="e">
        <f t="shared" si="7"/>
        <v>#NAME?</v>
      </c>
      <c r="K45" s="39"/>
    </row>
    <row r="46" spans="1:11" ht="12.75">
      <c r="A46" s="37">
        <v>2</v>
      </c>
      <c r="B46" s="39" t="e">
        <f>D44/$C$44</f>
        <v>#NAME?</v>
      </c>
      <c r="C46" s="39" t="e">
        <f aca="true" t="shared" si="8" ref="C46:I46">E44/$C$44</f>
        <v>#NAME?</v>
      </c>
      <c r="D46" s="39" t="e">
        <f t="shared" si="8"/>
        <v>#NAME?</v>
      </c>
      <c r="E46" s="39" t="e">
        <f t="shared" si="8"/>
        <v>#NAME?</v>
      </c>
      <c r="F46" s="39" t="e">
        <f t="shared" si="8"/>
        <v>#NAME?</v>
      </c>
      <c r="G46" s="39" t="e">
        <f t="shared" si="8"/>
        <v>#NAME?</v>
      </c>
      <c r="H46" s="39" t="e">
        <f t="shared" si="8"/>
        <v>#NAME?</v>
      </c>
      <c r="I46" s="39" t="e">
        <f t="shared" si="8"/>
        <v>#NAME?</v>
      </c>
      <c r="J46" s="39"/>
      <c r="K46" s="39"/>
    </row>
    <row r="47" spans="1:11" ht="12.75">
      <c r="A47" s="37">
        <v>3</v>
      </c>
      <c r="B47" s="39" t="e">
        <f>E44/$D$44</f>
        <v>#NAME?</v>
      </c>
      <c r="C47" s="39" t="e">
        <f aca="true" t="shared" si="9" ref="C47:H47">F44/$D$44</f>
        <v>#NAME?</v>
      </c>
      <c r="D47" s="39" t="e">
        <f t="shared" si="9"/>
        <v>#NAME?</v>
      </c>
      <c r="E47" s="39" t="e">
        <f t="shared" si="9"/>
        <v>#NAME?</v>
      </c>
      <c r="F47" s="39" t="e">
        <f t="shared" si="9"/>
        <v>#NAME?</v>
      </c>
      <c r="G47" s="39" t="e">
        <f t="shared" si="9"/>
        <v>#NAME?</v>
      </c>
      <c r="H47" s="39" t="e">
        <f t="shared" si="9"/>
        <v>#NAME?</v>
      </c>
      <c r="I47" s="39"/>
      <c r="J47" s="39"/>
      <c r="K47" s="39"/>
    </row>
    <row r="48" spans="1:11" ht="12.75">
      <c r="A48" s="37">
        <v>4</v>
      </c>
      <c r="B48" s="39" t="e">
        <f aca="true" t="shared" si="10" ref="B48:G48">F44/$E$44</f>
        <v>#NAME?</v>
      </c>
      <c r="C48" s="39" t="e">
        <f t="shared" si="10"/>
        <v>#NAME?</v>
      </c>
      <c r="D48" s="39" t="e">
        <f t="shared" si="10"/>
        <v>#NAME?</v>
      </c>
      <c r="E48" s="39" t="e">
        <f t="shared" si="10"/>
        <v>#NAME?</v>
      </c>
      <c r="F48" s="39" t="e">
        <f t="shared" si="10"/>
        <v>#NAME?</v>
      </c>
      <c r="G48" s="39" t="e">
        <f t="shared" si="10"/>
        <v>#NAME?</v>
      </c>
      <c r="H48" s="39"/>
      <c r="I48" s="39"/>
      <c r="J48" s="39"/>
      <c r="K48" s="39"/>
    </row>
    <row r="49" spans="1:11" ht="12.75">
      <c r="A49" s="37">
        <v>5</v>
      </c>
      <c r="B49" s="39" t="e">
        <f>G44/$F$44</f>
        <v>#NAME?</v>
      </c>
      <c r="C49" s="39" t="e">
        <f>H44/$F$44</f>
        <v>#NAME?</v>
      </c>
      <c r="D49" s="39" t="e">
        <f>I44/$F$44</f>
        <v>#NAME?</v>
      </c>
      <c r="E49" s="39" t="e">
        <f>J44/$F$44</f>
        <v>#NAME?</v>
      </c>
      <c r="F49" s="39" t="e">
        <f>K44/$F$44</f>
        <v>#NAME?</v>
      </c>
      <c r="G49" s="39"/>
      <c r="H49" s="39"/>
      <c r="I49" s="39"/>
      <c r="J49" s="39"/>
      <c r="K49" s="39"/>
    </row>
    <row r="50" spans="1:11" ht="12.75">
      <c r="A50" s="37">
        <v>6</v>
      </c>
      <c r="B50" s="39" t="e">
        <f>H44/$G$44</f>
        <v>#NAME?</v>
      </c>
      <c r="C50" s="39" t="e">
        <f>I44/$G$44</f>
        <v>#NAME?</v>
      </c>
      <c r="D50" s="39" t="e">
        <f>J44/$G$44</f>
        <v>#NAME?</v>
      </c>
      <c r="E50" s="39" t="e">
        <f>K44/$G$44</f>
        <v>#NAME?</v>
      </c>
      <c r="F50" s="39"/>
      <c r="G50" s="39"/>
      <c r="H50" s="39"/>
      <c r="I50" s="39"/>
      <c r="J50" s="39"/>
      <c r="K50" s="39"/>
    </row>
    <row r="51" spans="1:11" ht="12.75">
      <c r="A51" s="37">
        <v>7</v>
      </c>
      <c r="B51" s="39" t="e">
        <f>I44/$H$44</f>
        <v>#NAME?</v>
      </c>
      <c r="C51" s="39" t="e">
        <f>J44/$H$44</f>
        <v>#NAME?</v>
      </c>
      <c r="D51" s="39" t="e">
        <f>K44/$H$44</f>
        <v>#NAME?</v>
      </c>
      <c r="E51" s="39"/>
      <c r="F51" s="39"/>
      <c r="G51" s="39"/>
      <c r="H51" s="39"/>
      <c r="I51" s="39"/>
      <c r="J51" s="39"/>
      <c r="K51" s="39"/>
    </row>
    <row r="52" spans="1:11" ht="12.75">
      <c r="A52" s="37">
        <v>8</v>
      </c>
      <c r="B52" s="39" t="e">
        <f>J44/$I$44</f>
        <v>#NAME?</v>
      </c>
      <c r="C52" s="39" t="e">
        <f>K44/$I$44</f>
        <v>#NAME?</v>
      </c>
      <c r="D52" s="39"/>
      <c r="E52" s="39"/>
      <c r="F52" s="39"/>
      <c r="G52" s="39"/>
      <c r="H52" s="39"/>
      <c r="I52" s="39"/>
      <c r="J52" s="39"/>
      <c r="K52" s="39"/>
    </row>
    <row r="53" spans="1:11" ht="12.75">
      <c r="A53" s="37">
        <v>9</v>
      </c>
      <c r="B53" s="39" t="e">
        <f>K44/J44</f>
        <v>#NAME?</v>
      </c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2.75">
      <c r="A54" s="37">
        <v>10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7" ht="18">
      <c r="A57" s="35" t="s">
        <v>27</v>
      </c>
    </row>
    <row r="58" spans="1:11" ht="12.75">
      <c r="A58" s="36" t="s">
        <v>24</v>
      </c>
      <c r="B58" s="37">
        <v>1</v>
      </c>
      <c r="C58" s="37">
        <v>2</v>
      </c>
      <c r="D58" s="37">
        <v>3</v>
      </c>
      <c r="E58" s="37">
        <v>4</v>
      </c>
      <c r="F58" s="37">
        <v>5</v>
      </c>
      <c r="G58" s="37">
        <v>6</v>
      </c>
      <c r="H58" s="37">
        <v>7</v>
      </c>
      <c r="I58" s="37">
        <v>8</v>
      </c>
      <c r="J58" s="37">
        <v>9</v>
      </c>
      <c r="K58" s="37">
        <v>10</v>
      </c>
    </row>
    <row r="59" ht="12.75">
      <c r="A59" s="38" t="s">
        <v>25</v>
      </c>
    </row>
    <row r="60" spans="1:11" ht="12.75">
      <c r="A60" s="37">
        <v>0</v>
      </c>
      <c r="B60" s="40" t="e">
        <f>B16</f>
        <v>#NAME?</v>
      </c>
      <c r="C60" s="40" t="e">
        <f aca="true" t="shared" si="11" ref="C60:K60">C16</f>
        <v>#NAME?</v>
      </c>
      <c r="D60" s="40" t="e">
        <f t="shared" si="11"/>
        <v>#NAME?</v>
      </c>
      <c r="E60" s="40" t="e">
        <f t="shared" si="11"/>
        <v>#NAME?</v>
      </c>
      <c r="F60" s="40" t="e">
        <f t="shared" si="11"/>
        <v>#NAME?</v>
      </c>
      <c r="G60" s="40" t="e">
        <f t="shared" si="11"/>
        <v>#NAME?</v>
      </c>
      <c r="H60" s="40" t="e">
        <f t="shared" si="11"/>
        <v>#NAME?</v>
      </c>
      <c r="I60" s="40" t="e">
        <f t="shared" si="11"/>
        <v>#NAME?</v>
      </c>
      <c r="J60" s="40" t="e">
        <f t="shared" si="11"/>
        <v>#NAME?</v>
      </c>
      <c r="K60" s="40" t="e">
        <f t="shared" si="11"/>
        <v>#NAME?</v>
      </c>
    </row>
    <row r="61" spans="1:11" ht="12.75">
      <c r="A61" s="37">
        <v>1</v>
      </c>
      <c r="B61" s="40" t="e">
        <f>((((1+C60)^2)/(1+$B$60))^(1/1))-1</f>
        <v>#NAME?</v>
      </c>
      <c r="C61" s="40" t="e">
        <f>((((1+D60)^3)/(1+$B$60))^(1/2))-1</f>
        <v>#NAME?</v>
      </c>
      <c r="D61" s="40" t="e">
        <f>((((1+E60)^4)/(1+$B$60))^(1/3))-1</f>
        <v>#NAME?</v>
      </c>
      <c r="E61" s="40" t="e">
        <f>((((1+F60)^5)/(1+$B$60))^(1/4))-1</f>
        <v>#NAME?</v>
      </c>
      <c r="F61" s="40" t="e">
        <f>((((1+G60)^6)/(1+$B$60))^(1/5))-1</f>
        <v>#NAME?</v>
      </c>
      <c r="G61" s="40" t="e">
        <f>((((1+H60)^7)/(1+$B$60))^(1/6))-1</f>
        <v>#NAME?</v>
      </c>
      <c r="H61" s="40" t="e">
        <f>((((1+I60)^8)/(1+$B$60))^(1/7))-1</f>
        <v>#NAME?</v>
      </c>
      <c r="I61" s="40" t="e">
        <f>((((1+J60)^9)/(1+$B$60))^(1/8))-1</f>
        <v>#NAME?</v>
      </c>
      <c r="J61" s="40" t="e">
        <f>((((1+K60)^10)/(1+$B$60))^(1/9))-1</f>
        <v>#NAME?</v>
      </c>
      <c r="K61" s="40"/>
    </row>
    <row r="62" spans="1:11" ht="12.75">
      <c r="A62" s="37">
        <v>2</v>
      </c>
      <c r="B62" s="40" t="e">
        <f>((((1+D60)^3)/(1+$C$60)^2)^(1/1))-1</f>
        <v>#NAME?</v>
      </c>
      <c r="C62" s="40" t="e">
        <f>((((1+E60)^4)/(1+$C$60)^2)^(1/2))-1</f>
        <v>#NAME?</v>
      </c>
      <c r="D62" s="40" t="e">
        <f>((((1+F60)^5)/(1+$C$60)^2)^(1/3))-1</f>
        <v>#NAME?</v>
      </c>
      <c r="E62" s="40" t="e">
        <f>((((1+G60)^6)/(1+$C$60)^2)^(1/4))-1</f>
        <v>#NAME?</v>
      </c>
      <c r="F62" s="40" t="e">
        <f>((((1+H60)^7)/(1+$C$60)^2)^(1/5))-1</f>
        <v>#NAME?</v>
      </c>
      <c r="G62" s="40" t="e">
        <f>((((1+I60)^8)/(1+$C$60)^2)^(1/6))-1</f>
        <v>#NAME?</v>
      </c>
      <c r="H62" s="40" t="e">
        <f>((((1+J60)^9)/(1+$C$60)^2)^(1/7))-1</f>
        <v>#NAME?</v>
      </c>
      <c r="I62" s="40" t="e">
        <f>((((1+K60)^10)/(1+$C$60)^2)^(1/8))-1</f>
        <v>#NAME?</v>
      </c>
      <c r="J62" s="40"/>
      <c r="K62" s="40"/>
    </row>
    <row r="63" spans="1:11" ht="12.75">
      <c r="A63" s="37">
        <v>3</v>
      </c>
      <c r="B63" s="40" t="e">
        <f>((((1+E60)^4)/(1+$D$60)^3)^(1/1))-1</f>
        <v>#NAME?</v>
      </c>
      <c r="C63" s="40" t="e">
        <f>((((1+F60)^5)/(1+$D$60)^3)^(1/2))-1</f>
        <v>#NAME?</v>
      </c>
      <c r="D63" s="40" t="e">
        <f>((((1+G60)^6)/(1+$D$60)^3)^(1/3))-1</f>
        <v>#NAME?</v>
      </c>
      <c r="E63" s="40" t="e">
        <f>((((1+H60)^7)/(1+$D$60)^3)^(1/4))-1</f>
        <v>#NAME?</v>
      </c>
      <c r="F63" s="40" t="e">
        <f>((((1+I60)^8)/(1+$D$60)^3)^(1/5))-1</f>
        <v>#NAME?</v>
      </c>
      <c r="G63" s="40" t="e">
        <f>((((1+J60)^9)/(1+$D$60)^3)^(1/6))-1</f>
        <v>#NAME?</v>
      </c>
      <c r="H63" s="40" t="e">
        <f>((((1+K60)^10)/(1+$D$60)^3)^(1/7))-1</f>
        <v>#NAME?</v>
      </c>
      <c r="I63" s="40"/>
      <c r="J63" s="40"/>
      <c r="K63" s="40"/>
    </row>
    <row r="64" spans="1:11" ht="12.75">
      <c r="A64" s="37">
        <v>4</v>
      </c>
      <c r="B64" s="40" t="e">
        <f>((((1+F60)^5)/(1+$E$60)^4)^(1/1))-1</f>
        <v>#NAME?</v>
      </c>
      <c r="C64" s="40" t="e">
        <f>((((1+G60)^6)/(1+$E$60)^4)^(1/2))-1</f>
        <v>#NAME?</v>
      </c>
      <c r="D64" s="40" t="e">
        <f>((((1+H60)^7)/(1+$E$60)^4)^(1/3))-1</f>
        <v>#NAME?</v>
      </c>
      <c r="E64" s="40" t="e">
        <f>((((1+I60)^8)/(1+$E$60)^4)^(1/4))-1</f>
        <v>#NAME?</v>
      </c>
      <c r="F64" s="40" t="e">
        <f>((((1+J60)^9)/(1+$E$60)^4)^(1/5))-1</f>
        <v>#NAME?</v>
      </c>
      <c r="G64" s="40" t="e">
        <f>((((1+K60)^10)/(1+$E$60)^4)^(1/6))-1</f>
        <v>#NAME?</v>
      </c>
      <c r="H64" s="40"/>
      <c r="I64" s="40"/>
      <c r="J64" s="40"/>
      <c r="K64" s="40"/>
    </row>
    <row r="65" spans="1:11" ht="12.75">
      <c r="A65" s="37">
        <v>5</v>
      </c>
      <c r="B65" s="40" t="e">
        <f>((((1+G60)^6)/(1+$F$60)^5)^(1/1))-1</f>
        <v>#NAME?</v>
      </c>
      <c r="C65" s="40" t="e">
        <f>((((1+H60)^7)/(1+$F$60)^5)^(1/2))-1</f>
        <v>#NAME?</v>
      </c>
      <c r="D65" s="40" t="e">
        <f>((((1+I60)^8)/(1+$F$60)^5)^(1/3))-1</f>
        <v>#NAME?</v>
      </c>
      <c r="E65" s="40" t="e">
        <f>((((1+J60)^9)/(1+$F$60)^5)^(1/4))-1</f>
        <v>#NAME?</v>
      </c>
      <c r="F65" s="40" t="e">
        <f>((((1+K60)^10)/(1+$F$60)^5)^(1/5))-1</f>
        <v>#NAME?</v>
      </c>
      <c r="G65" s="40"/>
      <c r="H65" s="40"/>
      <c r="I65" s="40"/>
      <c r="J65" s="40"/>
      <c r="K65" s="40"/>
    </row>
    <row r="66" spans="1:11" ht="12.75">
      <c r="A66" s="37">
        <v>6</v>
      </c>
      <c r="B66" s="40" t="e">
        <f>((((1+H60)^7)/(1+$G$60)^6)^(1/1))-1</f>
        <v>#NAME?</v>
      </c>
      <c r="C66" s="40" t="e">
        <f>((((1+I60)^8)/(1+$G$60)^6)^(1/2))-1</f>
        <v>#NAME?</v>
      </c>
      <c r="D66" s="40" t="e">
        <f>((((1+J60)^9)/(1+$G$60)^6)^(1/3))-1</f>
        <v>#NAME?</v>
      </c>
      <c r="E66" s="40" t="e">
        <f>((((1+K60)^10)/(1+$G$60)^6)^(1/4))-1</f>
        <v>#NAME?</v>
      </c>
      <c r="F66" s="40"/>
      <c r="G66" s="40"/>
      <c r="H66" s="40"/>
      <c r="I66" s="40"/>
      <c r="J66" s="40"/>
      <c r="K66" s="40"/>
    </row>
    <row r="67" spans="1:11" ht="12.75">
      <c r="A67" s="37">
        <v>7</v>
      </c>
      <c r="B67" s="40" t="e">
        <f>((((1+I60)^8)/(1+$H$60)^7)^(1/1))-1</f>
        <v>#NAME?</v>
      </c>
      <c r="C67" s="40" t="e">
        <f>((((1+J60)^9)/(1+$H$60)^7)^(1/2))-1</f>
        <v>#NAME?</v>
      </c>
      <c r="D67" s="40" t="e">
        <f>((((1+K60)^10)/(1+$H$60)^7)^(1/3))-1</f>
        <v>#NAME?</v>
      </c>
      <c r="E67" s="40"/>
      <c r="F67" s="40"/>
      <c r="G67" s="40"/>
      <c r="H67" s="40"/>
      <c r="I67" s="40"/>
      <c r="J67" s="40"/>
      <c r="K67" s="40"/>
    </row>
    <row r="68" spans="1:11" ht="12.75">
      <c r="A68" s="37">
        <v>8</v>
      </c>
      <c r="B68" s="40" t="e">
        <f>((((1+J60)^9)/(1+$I$60)^8)^(1/1))-1</f>
        <v>#NAME?</v>
      </c>
      <c r="C68" s="40" t="e">
        <f>((((1+K60)^10)/(1+$I$60)^8)^(1/2))-1</f>
        <v>#NAME?</v>
      </c>
      <c r="D68" s="40"/>
      <c r="E68" s="40"/>
      <c r="F68" s="40"/>
      <c r="G68" s="40"/>
      <c r="H68" s="40"/>
      <c r="I68" s="40"/>
      <c r="J68" s="40"/>
      <c r="K68" s="40"/>
    </row>
    <row r="69" spans="1:11" ht="12.75">
      <c r="A69" s="37">
        <v>9</v>
      </c>
      <c r="B69" s="40" t="e">
        <f>((((1+K60)^10)/(1+$J$60)^9)^(1/1))-1</f>
        <v>#NAME?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2.75">
      <c r="A70" s="37">
        <v>10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8" ht="18">
      <c r="A78" s="35" t="s">
        <v>28</v>
      </c>
    </row>
    <row r="79" spans="1:11" ht="12.75">
      <c r="A79" s="36" t="s">
        <v>24</v>
      </c>
      <c r="B79" s="37">
        <v>1</v>
      </c>
      <c r="C79" s="37">
        <v>2</v>
      </c>
      <c r="D79" s="37">
        <v>3</v>
      </c>
      <c r="E79" s="37">
        <v>4</v>
      </c>
      <c r="F79" s="37">
        <v>5</v>
      </c>
      <c r="G79" s="37">
        <v>6</v>
      </c>
      <c r="H79" s="37">
        <v>7</v>
      </c>
      <c r="I79" s="37">
        <v>8</v>
      </c>
      <c r="J79" s="37">
        <v>9</v>
      </c>
      <c r="K79" s="37">
        <v>10</v>
      </c>
    </row>
    <row r="80" ht="12.75">
      <c r="A80" s="38" t="s">
        <v>25</v>
      </c>
    </row>
    <row r="81" spans="1:11" ht="12.75">
      <c r="A81" s="37">
        <v>0</v>
      </c>
      <c r="B81" s="40" t="e">
        <f>((1-B23)/SUM(B23:B23))</f>
        <v>#NAME?</v>
      </c>
      <c r="C81" s="40" t="e">
        <f>((1-C23)/SUM($B23:C23))</f>
        <v>#NAME?</v>
      </c>
      <c r="D81" s="40" t="e">
        <f>((1-D23)/SUM($B23:D23))</f>
        <v>#NAME?</v>
      </c>
      <c r="E81" s="40" t="e">
        <f>((1-E23)/SUM($B23:E23))</f>
        <v>#NAME?</v>
      </c>
      <c r="F81" s="40" t="e">
        <f>((1-F23)/SUM($B23:F23))</f>
        <v>#NAME?</v>
      </c>
      <c r="G81" s="40" t="e">
        <f>((1-G23)/SUM($B23:G23))</f>
        <v>#NAME?</v>
      </c>
      <c r="H81" s="40" t="e">
        <f>((1-H23)/SUM($B23:H23))</f>
        <v>#NAME?</v>
      </c>
      <c r="I81" s="40" t="e">
        <f>((1-I23)/SUM($B23:I23))</f>
        <v>#NAME?</v>
      </c>
      <c r="J81" s="40" t="e">
        <f>((1-J23)/SUM($B23:J23))</f>
        <v>#NAME?</v>
      </c>
      <c r="K81" s="40" t="e">
        <f>((1-K23)/SUM($B23:K23))</f>
        <v>#NAME?</v>
      </c>
    </row>
    <row r="82" spans="1:11" ht="12.75">
      <c r="A82" s="37">
        <v>1</v>
      </c>
      <c r="B82" s="40" t="e">
        <f>((1-B24)/SUM($B24:B24))</f>
        <v>#NAME?</v>
      </c>
      <c r="C82" s="40" t="e">
        <f>((1-C24)/SUM($B24:C24))</f>
        <v>#NAME?</v>
      </c>
      <c r="D82" s="40" t="e">
        <f>((1-D24)/SUM($B24:D24))</f>
        <v>#NAME?</v>
      </c>
      <c r="E82" s="40" t="e">
        <f>((1-E24)/SUM($B24:E24))</f>
        <v>#NAME?</v>
      </c>
      <c r="F82" s="40" t="e">
        <f>((1-F24)/SUM($B24:F24))</f>
        <v>#NAME?</v>
      </c>
      <c r="G82" s="40" t="e">
        <f>((1-G24)/SUM($B24:G24))</f>
        <v>#NAME?</v>
      </c>
      <c r="H82" s="40" t="e">
        <f>((1-H24)/SUM($B24:H24))</f>
        <v>#NAME?</v>
      </c>
      <c r="I82" s="40" t="e">
        <f>((1-I24)/SUM($B24:I24))</f>
        <v>#NAME?</v>
      </c>
      <c r="J82" s="40" t="e">
        <f>((1-J24)/SUM($B24:J24))</f>
        <v>#NAME?</v>
      </c>
      <c r="K82" s="40"/>
    </row>
    <row r="83" spans="1:11" ht="12.75">
      <c r="A83" s="37">
        <v>2</v>
      </c>
      <c r="B83" s="40" t="e">
        <f>((1-B25)/SUM($B25:B25))</f>
        <v>#NAME?</v>
      </c>
      <c r="C83" s="40" t="e">
        <f>((1-C25)/SUM($B25:C25))</f>
        <v>#NAME?</v>
      </c>
      <c r="D83" s="40" t="e">
        <f>((1-D25)/SUM($B25:D25))</f>
        <v>#NAME?</v>
      </c>
      <c r="E83" s="40" t="e">
        <f>((1-E25)/SUM($B25:E25))</f>
        <v>#NAME?</v>
      </c>
      <c r="F83" s="40" t="e">
        <f>((1-F25)/SUM($B25:F25))</f>
        <v>#NAME?</v>
      </c>
      <c r="G83" s="40" t="e">
        <f>((1-G25)/SUM($B25:G25))</f>
        <v>#NAME?</v>
      </c>
      <c r="H83" s="40" t="e">
        <f>((1-H25)/SUM($B25:H25))</f>
        <v>#NAME?</v>
      </c>
      <c r="I83" s="40" t="e">
        <f>((1-I25)/SUM($B25:I25))</f>
        <v>#NAME?</v>
      </c>
      <c r="J83" s="40"/>
      <c r="K83" s="40"/>
    </row>
    <row r="84" spans="1:11" ht="12.75">
      <c r="A84" s="37">
        <v>3</v>
      </c>
      <c r="B84" s="40" t="e">
        <f>((1-B26)/SUM($B26:B26))</f>
        <v>#NAME?</v>
      </c>
      <c r="C84" s="40" t="e">
        <f>((1-C26)/SUM($B26:C26))</f>
        <v>#NAME?</v>
      </c>
      <c r="D84" s="40" t="e">
        <f>((1-D26)/SUM($B26:D26))</f>
        <v>#NAME?</v>
      </c>
      <c r="E84" s="40" t="e">
        <f>((1-E26)/SUM($B26:E26))</f>
        <v>#NAME?</v>
      </c>
      <c r="F84" s="40" t="e">
        <f>((1-F26)/SUM($B26:F26))</f>
        <v>#NAME?</v>
      </c>
      <c r="G84" s="40" t="e">
        <f>((1-G26)/SUM($B26:G26))</f>
        <v>#NAME?</v>
      </c>
      <c r="H84" s="40" t="e">
        <f>((1-H26)/SUM($B26:H26))</f>
        <v>#NAME?</v>
      </c>
      <c r="I84" s="40"/>
      <c r="J84" s="40"/>
      <c r="K84" s="40"/>
    </row>
    <row r="85" spans="1:11" ht="12.75">
      <c r="A85" s="37">
        <v>4</v>
      </c>
      <c r="B85" s="40" t="e">
        <f>((1-B27)/SUM($B27:B27))</f>
        <v>#NAME?</v>
      </c>
      <c r="C85" s="40" t="e">
        <f>((1-C27)/SUM($B27:C27))</f>
        <v>#NAME?</v>
      </c>
      <c r="D85" s="40" t="e">
        <f>((1-D27)/SUM($B27:D27))</f>
        <v>#NAME?</v>
      </c>
      <c r="E85" s="40" t="e">
        <f>((1-E27)/SUM($B27:E27))</f>
        <v>#NAME?</v>
      </c>
      <c r="F85" s="40" t="e">
        <f>((1-F27)/SUM($B27:F27))</f>
        <v>#NAME?</v>
      </c>
      <c r="G85" s="40" t="e">
        <f>((1-G27)/SUM($B27:G27))</f>
        <v>#NAME?</v>
      </c>
      <c r="H85" s="40"/>
      <c r="I85" s="40"/>
      <c r="J85" s="40"/>
      <c r="K85" s="40"/>
    </row>
    <row r="86" spans="1:11" ht="12.75">
      <c r="A86" s="37">
        <v>5</v>
      </c>
      <c r="B86" s="40" t="e">
        <f>((1-B28)/SUM($B28:B28))</f>
        <v>#NAME?</v>
      </c>
      <c r="C86" s="40" t="e">
        <f>((1-C28)/SUM($B28:C28))</f>
        <v>#NAME?</v>
      </c>
      <c r="D86" s="40" t="e">
        <f>((1-D28)/SUM($B28:D28))</f>
        <v>#NAME?</v>
      </c>
      <c r="E86" s="40" t="e">
        <f>((1-E28)/SUM($B28:E28))</f>
        <v>#NAME?</v>
      </c>
      <c r="F86" s="40" t="e">
        <f>((1-F28)/SUM($B28:F28))</f>
        <v>#NAME?</v>
      </c>
      <c r="G86" s="40"/>
      <c r="H86" s="40"/>
      <c r="I86" s="40"/>
      <c r="J86" s="40"/>
      <c r="K86" s="40"/>
    </row>
    <row r="87" spans="1:11" ht="12.75">
      <c r="A87" s="37">
        <v>6</v>
      </c>
      <c r="B87" s="40" t="e">
        <f>((1-B29)/SUM($B29:B29))</f>
        <v>#NAME?</v>
      </c>
      <c r="C87" s="40" t="e">
        <f>((1-C29)/SUM($B29:C29))</f>
        <v>#NAME?</v>
      </c>
      <c r="D87" s="40" t="e">
        <f>((1-D29)/SUM($B29:D29))</f>
        <v>#NAME?</v>
      </c>
      <c r="E87" s="40" t="e">
        <f>((1-E29)/SUM($B29:E29))</f>
        <v>#NAME?</v>
      </c>
      <c r="F87" s="40"/>
      <c r="G87" s="40"/>
      <c r="H87" s="40"/>
      <c r="I87" s="40"/>
      <c r="J87" s="40"/>
      <c r="K87" s="40"/>
    </row>
    <row r="88" spans="1:11" ht="12.75">
      <c r="A88" s="37">
        <v>7</v>
      </c>
      <c r="B88" s="40" t="e">
        <f>((1-B30)/SUM($B30:B30))</f>
        <v>#NAME?</v>
      </c>
      <c r="C88" s="40" t="e">
        <f>((1-C30)/SUM($B30:C30))</f>
        <v>#NAME?</v>
      </c>
      <c r="D88" s="40" t="e">
        <f>((1-D30)/SUM($B30:D30))</f>
        <v>#NAME?</v>
      </c>
      <c r="E88" s="40"/>
      <c r="F88" s="40"/>
      <c r="G88" s="40"/>
      <c r="H88" s="40"/>
      <c r="I88" s="40"/>
      <c r="J88" s="40"/>
      <c r="K88" s="40"/>
    </row>
    <row r="89" spans="1:11" ht="12.75">
      <c r="A89" s="37">
        <v>8</v>
      </c>
      <c r="B89" s="40" t="e">
        <f>((1-B31)/SUM($B31:B31))</f>
        <v>#NAME?</v>
      </c>
      <c r="C89" s="40" t="e">
        <f>((1-C31)/SUM($B31:C31))</f>
        <v>#NAME?</v>
      </c>
      <c r="D89" s="40"/>
      <c r="E89" s="40"/>
      <c r="F89" s="40"/>
      <c r="G89" s="40"/>
      <c r="H89" s="40"/>
      <c r="I89" s="40"/>
      <c r="J89" s="40"/>
      <c r="K89" s="40"/>
    </row>
    <row r="90" spans="1:11" ht="12.75">
      <c r="A90" s="37">
        <v>9</v>
      </c>
      <c r="B90" s="40" t="e">
        <f>((1-B32)/SUM($B32:B32))</f>
        <v>#NAME?</v>
      </c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2.75">
      <c r="A91" s="37">
        <v>10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9" s="20" customFormat="1" ht="12.75"/>
    <row r="100" spans="1:11" s="20" customFormat="1" ht="12.75">
      <c r="A100" s="49" t="s">
        <v>18</v>
      </c>
      <c r="B100" s="50">
        <v>1</v>
      </c>
      <c r="C100" s="50">
        <v>2</v>
      </c>
      <c r="D100" s="50">
        <v>3</v>
      </c>
      <c r="E100" s="50">
        <v>4</v>
      </c>
      <c r="F100" s="50">
        <v>5</v>
      </c>
      <c r="G100" s="50">
        <v>6</v>
      </c>
      <c r="H100" s="50">
        <v>7</v>
      </c>
      <c r="I100" s="50">
        <v>8</v>
      </c>
      <c r="J100" s="50">
        <v>9</v>
      </c>
      <c r="K100" s="50">
        <v>10</v>
      </c>
    </row>
    <row r="101" spans="1:11" s="20" customFormat="1" ht="12.75">
      <c r="A101" s="49" t="s">
        <v>19</v>
      </c>
      <c r="B101" s="51">
        <f>B13</f>
        <v>0.0425</v>
      </c>
      <c r="C101" s="51">
        <f aca="true" t="shared" si="12" ref="C101:K101">C13</f>
        <v>0.045</v>
      </c>
      <c r="D101" s="51">
        <f t="shared" si="12"/>
        <v>0.0475</v>
      </c>
      <c r="E101" s="51">
        <f t="shared" si="12"/>
        <v>0.051</v>
      </c>
      <c r="F101" s="51">
        <f t="shared" si="12"/>
        <v>0.052</v>
      </c>
      <c r="G101" s="51">
        <f t="shared" si="12"/>
        <v>0.053</v>
      </c>
      <c r="H101" s="51">
        <f t="shared" si="12"/>
        <v>0.054</v>
      </c>
      <c r="I101" s="51">
        <f t="shared" si="12"/>
        <v>0.055</v>
      </c>
      <c r="J101" s="51">
        <f t="shared" si="12"/>
        <v>0.056</v>
      </c>
      <c r="K101" s="51">
        <f t="shared" si="12"/>
        <v>0.057</v>
      </c>
    </row>
    <row r="102" spans="1:11" s="20" customFormat="1" ht="12.75">
      <c r="A102" s="49" t="s">
        <v>22</v>
      </c>
      <c r="B102" s="51" t="e">
        <f>B106</f>
        <v>#NAME?</v>
      </c>
      <c r="C102" s="51" t="e">
        <f aca="true" t="shared" si="13" ref="C102:K102">C106</f>
        <v>#NAME?</v>
      </c>
      <c r="D102" s="51" t="e">
        <f t="shared" si="13"/>
        <v>#NAME?</v>
      </c>
      <c r="E102" s="51" t="e">
        <f t="shared" si="13"/>
        <v>#NAME?</v>
      </c>
      <c r="F102" s="51" t="e">
        <f t="shared" si="13"/>
        <v>#NAME?</v>
      </c>
      <c r="G102" s="51" t="e">
        <f t="shared" si="13"/>
        <v>#NAME?</v>
      </c>
      <c r="H102" s="51" t="e">
        <f t="shared" si="13"/>
        <v>#NAME?</v>
      </c>
      <c r="I102" s="51" t="e">
        <f t="shared" si="13"/>
        <v>#NAME?</v>
      </c>
      <c r="J102" s="51" t="e">
        <f t="shared" si="13"/>
        <v>#NAME?</v>
      </c>
      <c r="K102" s="51" t="e">
        <f t="shared" si="13"/>
        <v>#NAME?</v>
      </c>
    </row>
    <row r="103" spans="1:11" s="20" customFormat="1" ht="12.75">
      <c r="A103" s="49" t="s">
        <v>29</v>
      </c>
      <c r="B103" s="51" t="e">
        <f>B82</f>
        <v>#NAME?</v>
      </c>
      <c r="C103" s="51" t="e">
        <f aca="true" t="shared" si="14" ref="C103:J103">C82</f>
        <v>#NAME?</v>
      </c>
      <c r="D103" s="51" t="e">
        <f t="shared" si="14"/>
        <v>#NAME?</v>
      </c>
      <c r="E103" s="51" t="e">
        <f t="shared" si="14"/>
        <v>#NAME?</v>
      </c>
      <c r="F103" s="51" t="e">
        <f t="shared" si="14"/>
        <v>#NAME?</v>
      </c>
      <c r="G103" s="51" t="e">
        <f t="shared" si="14"/>
        <v>#NAME?</v>
      </c>
      <c r="H103" s="51" t="e">
        <f t="shared" si="14"/>
        <v>#NAME?</v>
      </c>
      <c r="I103" s="51" t="e">
        <f t="shared" si="14"/>
        <v>#NAME?</v>
      </c>
      <c r="J103" s="51" t="e">
        <f t="shared" si="14"/>
        <v>#NAME?</v>
      </c>
      <c r="K103" s="51"/>
    </row>
    <row r="104" spans="1:11" s="20" customFormat="1" ht="12.75">
      <c r="A104" s="49" t="s">
        <v>20</v>
      </c>
      <c r="B104" s="52" t="e">
        <f>A116</f>
        <v>#NAME?</v>
      </c>
      <c r="C104" s="52" t="e">
        <f>A115</f>
        <v>#NAME?</v>
      </c>
      <c r="D104" s="52" t="e">
        <f>A114</f>
        <v>#NAME?</v>
      </c>
      <c r="E104" s="52" t="e">
        <f>A113</f>
        <v>#NAME?</v>
      </c>
      <c r="F104" s="52" t="e">
        <f>A112</f>
        <v>#NAME?</v>
      </c>
      <c r="G104" s="52" t="e">
        <f>A111</f>
        <v>#NAME?</v>
      </c>
      <c r="H104" s="52" t="e">
        <f>A110</f>
        <v>#NAME?</v>
      </c>
      <c r="I104" s="52" t="e">
        <f>A109</f>
        <v>#NAME?</v>
      </c>
      <c r="J104" s="52" t="e">
        <f>A108</f>
        <v>#NAME?</v>
      </c>
      <c r="K104" s="52" t="e">
        <f>A107</f>
        <v>#NAME?</v>
      </c>
    </row>
    <row r="105" spans="1:11" s="20" customFormat="1" ht="12.75">
      <c r="A105" s="49" t="s">
        <v>21</v>
      </c>
      <c r="B105" s="52" t="e">
        <f>1/B104</f>
        <v>#NAME?</v>
      </c>
      <c r="C105" s="52" t="e">
        <f aca="true" t="shared" si="15" ref="C105:K105">1/C104</f>
        <v>#NAME?</v>
      </c>
      <c r="D105" s="52" t="e">
        <f t="shared" si="15"/>
        <v>#NAME?</v>
      </c>
      <c r="E105" s="52" t="e">
        <f t="shared" si="15"/>
        <v>#NAME?</v>
      </c>
      <c r="F105" s="52" t="e">
        <f t="shared" si="15"/>
        <v>#NAME?</v>
      </c>
      <c r="G105" s="52" t="e">
        <f t="shared" si="15"/>
        <v>#NAME?</v>
      </c>
      <c r="H105" s="52" t="e">
        <f t="shared" si="15"/>
        <v>#NAME?</v>
      </c>
      <c r="I105" s="52" t="e">
        <f t="shared" si="15"/>
        <v>#NAME?</v>
      </c>
      <c r="J105" s="52" t="e">
        <f t="shared" si="15"/>
        <v>#NAME?</v>
      </c>
      <c r="K105" s="52" t="e">
        <f t="shared" si="15"/>
        <v>#NAME?</v>
      </c>
    </row>
    <row r="106" spans="1:11" s="20" customFormat="1" ht="12.75">
      <c r="A106" s="49" t="s">
        <v>22</v>
      </c>
      <c r="B106" s="51" t="e">
        <f>B105-1</f>
        <v>#NAME?</v>
      </c>
      <c r="C106" s="51" t="e">
        <f>(C105)^(1/2)-1</f>
        <v>#NAME?</v>
      </c>
      <c r="D106" s="51" t="e">
        <f>(D105)^(1/3)-1</f>
        <v>#NAME?</v>
      </c>
      <c r="E106" s="51" t="e">
        <f>(E105)^(1/4)-1</f>
        <v>#NAME?</v>
      </c>
      <c r="F106" s="51" t="e">
        <f>(F105)^(1/5)-1</f>
        <v>#NAME?</v>
      </c>
      <c r="G106" s="51" t="e">
        <f>(G105)^(1/6)-1</f>
        <v>#NAME?</v>
      </c>
      <c r="H106" s="51" t="e">
        <f>(H105)^(1/7)-1</f>
        <v>#NAME?</v>
      </c>
      <c r="I106" s="51" t="e">
        <f>(I105)^(1/8)-1</f>
        <v>#NAME?</v>
      </c>
      <c r="J106" s="51" t="e">
        <f>(J105)^(1/9)-1</f>
        <v>#NAME?</v>
      </c>
      <c r="K106" s="51" t="e">
        <f>(K105)^(1/10)-1</f>
        <v>#NAME?</v>
      </c>
    </row>
    <row r="107" spans="1:11" s="20" customFormat="1" ht="12.75">
      <c r="A107" s="53" t="e">
        <f>bar(K107,K101)-J107*(SUM(B104:J104))</f>
        <v>#NAME?</v>
      </c>
      <c r="B107" s="54"/>
      <c r="C107" s="54"/>
      <c r="D107" s="54"/>
      <c r="E107" s="54"/>
      <c r="F107" s="54"/>
      <c r="G107" s="54"/>
      <c r="H107" s="54"/>
      <c r="I107" s="54"/>
      <c r="J107" s="54" t="e">
        <f>1-bar(K107,K$101)</f>
        <v>#NAME?</v>
      </c>
      <c r="K107" s="54">
        <v>1</v>
      </c>
    </row>
    <row r="108" spans="1:11" s="20" customFormat="1" ht="12.75">
      <c r="A108" s="53" t="e">
        <f>bar(J108,J101)-I108*(SUM(B104:I104))</f>
        <v>#NAME?</v>
      </c>
      <c r="B108" s="54"/>
      <c r="C108" s="54"/>
      <c r="D108" s="54"/>
      <c r="E108" s="54"/>
      <c r="F108" s="54"/>
      <c r="G108" s="54"/>
      <c r="H108" s="54"/>
      <c r="I108" s="54" t="e">
        <f>1-bar(J108,J$101)</f>
        <v>#NAME?</v>
      </c>
      <c r="J108" s="54">
        <v>1</v>
      </c>
      <c r="K108" s="54"/>
    </row>
    <row r="109" spans="1:11" s="20" customFormat="1" ht="12.75">
      <c r="A109" s="53" t="e">
        <f>bar(I109,I101)-H109*(SUM(B104:H104))</f>
        <v>#NAME?</v>
      </c>
      <c r="B109" s="54"/>
      <c r="C109" s="54"/>
      <c r="D109" s="54"/>
      <c r="E109" s="54"/>
      <c r="F109" s="54"/>
      <c r="G109" s="54"/>
      <c r="H109" s="54" t="e">
        <f>1-bar(I109,I$101)</f>
        <v>#NAME?</v>
      </c>
      <c r="I109" s="54">
        <v>1</v>
      </c>
      <c r="J109" s="54"/>
      <c r="K109" s="54"/>
    </row>
    <row r="110" spans="1:11" s="20" customFormat="1" ht="12.75">
      <c r="A110" s="53" t="e">
        <f>bar(H110,H101)-G110*(SUM(B104:G104))</f>
        <v>#NAME?</v>
      </c>
      <c r="B110" s="54"/>
      <c r="C110" s="54"/>
      <c r="D110" s="54"/>
      <c r="E110" s="54"/>
      <c r="F110" s="54"/>
      <c r="G110" s="54" t="e">
        <f>1-bar(H110,H$101)</f>
        <v>#NAME?</v>
      </c>
      <c r="H110" s="54">
        <v>1</v>
      </c>
      <c r="I110" s="54"/>
      <c r="J110" s="54"/>
      <c r="K110" s="54"/>
    </row>
    <row r="111" spans="1:11" s="20" customFormat="1" ht="12.75">
      <c r="A111" s="53" t="e">
        <f>bar(G111,G101)-F111*(SUM(B104:F104))</f>
        <v>#NAME?</v>
      </c>
      <c r="B111" s="54"/>
      <c r="C111" s="54"/>
      <c r="D111" s="54"/>
      <c r="E111" s="54"/>
      <c r="F111" s="54" t="e">
        <f>1-bar(G111,G$101)</f>
        <v>#NAME?</v>
      </c>
      <c r="G111" s="54">
        <v>1</v>
      </c>
      <c r="H111" s="54"/>
      <c r="I111" s="54"/>
      <c r="J111" s="54"/>
      <c r="K111" s="54"/>
    </row>
    <row r="112" spans="1:11" s="20" customFormat="1" ht="12.75">
      <c r="A112" s="53" t="e">
        <f>bar(F112,F101)-E112*(SUM(B104:E104))</f>
        <v>#NAME?</v>
      </c>
      <c r="B112" s="54"/>
      <c r="C112" s="54"/>
      <c r="D112" s="54"/>
      <c r="E112" s="54" t="e">
        <f>1-bar(F112,F101)</f>
        <v>#NAME?</v>
      </c>
      <c r="F112" s="54">
        <v>1</v>
      </c>
      <c r="G112" s="54"/>
      <c r="H112" s="54"/>
      <c r="I112" s="54"/>
      <c r="J112" s="54"/>
      <c r="K112" s="54"/>
    </row>
    <row r="113" spans="1:11" s="20" customFormat="1" ht="12.75">
      <c r="A113" s="53" t="e">
        <f>bar(E113,E101)-D113*(SUM(B104:D104))</f>
        <v>#NAME?</v>
      </c>
      <c r="B113" s="54"/>
      <c r="C113" s="54"/>
      <c r="D113" s="54" t="e">
        <f>1-bar(E113,E101)</f>
        <v>#NAME?</v>
      </c>
      <c r="E113" s="54">
        <v>1</v>
      </c>
      <c r="F113" s="54"/>
      <c r="G113" s="54"/>
      <c r="H113" s="54"/>
      <c r="I113" s="54"/>
      <c r="J113" s="54"/>
      <c r="K113" s="54"/>
    </row>
    <row r="114" spans="1:11" s="20" customFormat="1" ht="12.75">
      <c r="A114" s="53" t="e">
        <f>bar(D114,D101)-C114*(B104+C104)</f>
        <v>#NAME?</v>
      </c>
      <c r="B114" s="54"/>
      <c r="C114" s="54" t="e">
        <f>1-bar(D114,D101)</f>
        <v>#NAME?</v>
      </c>
      <c r="D114" s="54">
        <v>1</v>
      </c>
      <c r="E114" s="54"/>
      <c r="F114" s="54"/>
      <c r="G114" s="54"/>
      <c r="H114" s="54"/>
      <c r="I114" s="54"/>
      <c r="J114" s="54"/>
      <c r="K114" s="54"/>
    </row>
    <row r="115" spans="1:11" s="20" customFormat="1" ht="12.75">
      <c r="A115" s="53" t="e">
        <f>bar(C115,C101)-B115*B104</f>
        <v>#NAME?</v>
      </c>
      <c r="B115" s="54" t="e">
        <f>1-bar(C115,C101)</f>
        <v>#NAME?</v>
      </c>
      <c r="C115" s="54">
        <v>1</v>
      </c>
      <c r="D115" s="54"/>
      <c r="E115" s="54"/>
      <c r="F115" s="54"/>
      <c r="G115" s="54"/>
      <c r="H115" s="54"/>
      <c r="I115" s="54"/>
      <c r="J115" s="54"/>
      <c r="K115" s="54"/>
    </row>
    <row r="116" spans="1:11" s="20" customFormat="1" ht="12.75">
      <c r="A116" s="53" t="e">
        <f>bar(B116,B101)</f>
        <v>#NAME?</v>
      </c>
      <c r="B116" s="54">
        <v>1</v>
      </c>
      <c r="C116" s="54"/>
      <c r="D116" s="54"/>
      <c r="E116" s="54"/>
      <c r="F116" s="54"/>
      <c r="G116" s="54"/>
      <c r="H116" s="54"/>
      <c r="I116" s="54"/>
      <c r="J116" s="54"/>
      <c r="K116" s="54"/>
    </row>
    <row r="117" s="20" customFormat="1" ht="12.75"/>
    <row r="118" s="20" customFormat="1" ht="12.75"/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Hager</dc:creator>
  <cp:keywords/>
  <dc:description/>
  <cp:lastModifiedBy>Jessica Moll</cp:lastModifiedBy>
  <dcterms:created xsi:type="dcterms:W3CDTF">2001-02-21T08:36:12Z</dcterms:created>
  <dcterms:modified xsi:type="dcterms:W3CDTF">2007-11-15T08:56:15Z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