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40" yWindow="645" windowWidth="7545" windowHeight="4575" activeTab="0"/>
  </bookViews>
  <sheets>
    <sheet name="Barwert vs GuV" sheetId="1" r:id="rId1"/>
    <sheet name="Tabelle2" sheetId="2" r:id="rId2"/>
    <sheet name="Tabelle5" sheetId="3" r:id="rId3"/>
    <sheet name="Tabelle4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<sst xmlns="http://schemas.openxmlformats.org/spreadsheetml/2006/main" count="191" uniqueCount="36">
  <si>
    <t>ZSK</t>
  </si>
  <si>
    <t>t = 0</t>
  </si>
  <si>
    <t>Jahre</t>
  </si>
  <si>
    <t>Kuponzins</t>
  </si>
  <si>
    <t>ZB-AF</t>
  </si>
  <si>
    <t>Cash Flow</t>
  </si>
  <si>
    <t>Aktiv</t>
  </si>
  <si>
    <t>Passiv</t>
  </si>
  <si>
    <t xml:space="preserve">Barwert </t>
  </si>
  <si>
    <t>Gesamtbank</t>
  </si>
  <si>
    <t>t = 1</t>
  </si>
  <si>
    <t>t=2</t>
  </si>
  <si>
    <t>GuV-Erfolg</t>
  </si>
  <si>
    <t>Aufwand</t>
  </si>
  <si>
    <t>Ertrag</t>
  </si>
  <si>
    <t>Gewinn/Verl.</t>
  </si>
  <si>
    <t>Marge im Kreditgeschäft</t>
  </si>
  <si>
    <t>Marge im Termingeldgeschäft</t>
  </si>
  <si>
    <t>t=3</t>
  </si>
  <si>
    <t>Universität Siegen</t>
  </si>
  <si>
    <t>Prof. Dr. Arnd Wiedemann</t>
  </si>
  <si>
    <t>Finanz- und Bankmanagement</t>
  </si>
  <si>
    <t>www.uni-siegen.de/~banken</t>
  </si>
  <si>
    <t>www.zinsrisiko.de</t>
  </si>
  <si>
    <t>ZB-UF</t>
  </si>
  <si>
    <t>Nullkuponz.</t>
  </si>
  <si>
    <t>ZB-Abzinsfaktoren ZB-AF(t,LZ)</t>
  </si>
  <si>
    <t>Laufzeit</t>
  </si>
  <si>
    <t>Beginn</t>
  </si>
  <si>
    <t>ZB-Aufzinsfaktoren ZB-UF(t,LZ)</t>
  </si>
  <si>
    <t>Nullkupon-Zinssätze z(t,LZ)</t>
  </si>
  <si>
    <t>Kupon-Zinssätze i(t,LZ)</t>
  </si>
  <si>
    <t>Forwards</t>
  </si>
  <si>
    <t>TG</t>
  </si>
  <si>
    <t>Barwertergebnis versus GuV-Ergebnis</t>
  </si>
  <si>
    <t>Cash Flow Profil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</si>
</sst>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0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00000%"/>
  </numFmts>
  <fonts count="2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9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.25"/>
      <name val="Arial"/>
      <family val="0"/>
    </font>
    <font>
      <sz val="2.5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173" fontId="0" fillId="3" borderId="5" xfId="0" applyNumberForma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8" fillId="4" borderId="0" xfId="18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11" fillId="3" borderId="0" xfId="18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/>
      <protection hidden="1"/>
    </xf>
    <xf numFmtId="172" fontId="4" fillId="3" borderId="9" xfId="0" applyNumberFormat="1" applyFont="1" applyFill="1" applyBorder="1" applyAlignment="1" applyProtection="1">
      <alignment/>
      <protection hidden="1"/>
    </xf>
    <xf numFmtId="172" fontId="4" fillId="3" borderId="10" xfId="0" applyNumberFormat="1" applyFont="1" applyFill="1" applyBorder="1" applyAlignment="1" applyProtection="1">
      <alignment/>
      <protection hidden="1"/>
    </xf>
    <xf numFmtId="173" fontId="0" fillId="3" borderId="11" xfId="0" applyNumberFormat="1" applyFill="1" applyBorder="1" applyAlignment="1" applyProtection="1">
      <alignment/>
      <protection hidden="1"/>
    </xf>
    <xf numFmtId="173" fontId="0" fillId="3" borderId="12" xfId="0" applyNumberFormat="1" applyFill="1" applyBorder="1" applyAlignment="1" applyProtection="1">
      <alignment/>
      <protection hidden="1"/>
    </xf>
    <xf numFmtId="173" fontId="0" fillId="3" borderId="13" xfId="0" applyNumberFormat="1" applyFill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/>
      <protection hidden="1"/>
    </xf>
    <xf numFmtId="172" fontId="0" fillId="3" borderId="10" xfId="0" applyNumberFormat="1" applyFill="1" applyBorder="1" applyAlignment="1" applyProtection="1">
      <alignment/>
      <protection hidden="1"/>
    </xf>
    <xf numFmtId="172" fontId="0" fillId="3" borderId="14" xfId="0" applyNumberFormat="1" applyFill="1" applyBorder="1" applyAlignment="1" applyProtection="1">
      <alignment/>
      <protection hidden="1"/>
    </xf>
    <xf numFmtId="0" fontId="12" fillId="3" borderId="0" xfId="18" applyFont="1" applyFill="1" applyAlignment="1" applyProtection="1">
      <alignment/>
      <protection hidden="1"/>
    </xf>
    <xf numFmtId="0" fontId="13" fillId="3" borderId="0" xfId="0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73" fontId="0" fillId="3" borderId="0" xfId="0" applyNumberFormat="1" applyFill="1" applyAlignment="1" applyProtection="1">
      <alignment/>
      <protection hidden="1"/>
    </xf>
    <xf numFmtId="177" fontId="0" fillId="3" borderId="0" xfId="0" applyNumberFormat="1" applyFill="1" applyAlignment="1" applyProtection="1">
      <alignment/>
      <protection hidden="1"/>
    </xf>
    <xf numFmtId="10" fontId="14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0" fontId="16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173" fontId="4" fillId="3" borderId="0" xfId="0" applyNumberFormat="1" applyFont="1" applyFill="1" applyBorder="1" applyAlignment="1" applyProtection="1">
      <alignment/>
      <protection hidden="1"/>
    </xf>
    <xf numFmtId="173" fontId="17" fillId="3" borderId="0" xfId="0" applyNumberFormat="1" applyFont="1" applyFill="1" applyAlignment="1" applyProtection="1">
      <alignment/>
      <protection hidden="1"/>
    </xf>
    <xf numFmtId="173" fontId="4" fillId="3" borderId="0" xfId="0" applyNumberFormat="1" applyFont="1" applyFill="1" applyAlignment="1" applyProtection="1">
      <alignment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5" borderId="16" xfId="0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3" fontId="0" fillId="5" borderId="0" xfId="0" applyNumberForma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3" fontId="0" fillId="5" borderId="17" xfId="0" applyNumberFormat="1" applyFill="1" applyBorder="1" applyAlignment="1" applyProtection="1">
      <alignment/>
      <protection hidden="1"/>
    </xf>
    <xf numFmtId="172" fontId="4" fillId="6" borderId="10" xfId="0" applyNumberFormat="1" applyFont="1" applyFill="1" applyBorder="1" applyAlignment="1" applyProtection="1">
      <alignment/>
      <protection locked="0"/>
    </xf>
    <xf numFmtId="10" fontId="2" fillId="6" borderId="0" xfId="0" applyNumberFormat="1" applyFont="1" applyFill="1" applyAlignment="1" applyProtection="1">
      <alignment/>
      <protection locked="0"/>
    </xf>
    <xf numFmtId="10" fontId="2" fillId="5" borderId="0" xfId="0" applyNumberFormat="1" applyFont="1" applyFill="1" applyAlignment="1" applyProtection="1">
      <alignment/>
      <protection locked="0"/>
    </xf>
    <xf numFmtId="0" fontId="0" fillId="5" borderId="0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10" fontId="9" fillId="3" borderId="0" xfId="0" applyNumberFormat="1" applyFont="1" applyFill="1" applyBorder="1" applyAlignment="1" applyProtection="1">
      <alignment/>
      <protection hidden="1"/>
    </xf>
    <xf numFmtId="173" fontId="9" fillId="3" borderId="0" xfId="0" applyNumberFormat="1" applyFont="1" applyFill="1" applyBorder="1" applyAlignment="1" applyProtection="1">
      <alignment/>
      <protection hidden="1"/>
    </xf>
    <xf numFmtId="173" fontId="10" fillId="3" borderId="0" xfId="0" applyNumberFormat="1" applyFont="1" applyFill="1" applyAlignment="1" applyProtection="1">
      <alignment/>
      <protection hidden="1"/>
    </xf>
    <xf numFmtId="173" fontId="9" fillId="3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GuV'!$D$17:$H$17</c:f>
              <c:numCache>
                <c:ptCount val="5"/>
                <c:pt idx="0">
                  <c:v>487</c:v>
                </c:pt>
                <c:pt idx="1">
                  <c:v>487</c:v>
                </c:pt>
                <c:pt idx="2">
                  <c:v>487</c:v>
                </c:pt>
                <c:pt idx="3">
                  <c:v>487</c:v>
                </c:pt>
                <c:pt idx="4">
                  <c:v>10487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GuV'!$D$18:$H$18</c:f>
              <c:numCache>
                <c:ptCount val="5"/>
                <c:pt idx="0">
                  <c:v>-10318</c:v>
                </c:pt>
              </c:numCache>
            </c:numRef>
          </c:val>
          <c:shape val="box"/>
        </c:ser>
        <c:overlap val="100"/>
        <c:shape val="box"/>
        <c:axId val="38361237"/>
        <c:axId val="9706814"/>
      </c:bar3D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06814"/>
        <c:crosses val="autoZero"/>
        <c:auto val="1"/>
        <c:lblOffset val="100"/>
        <c:noMultiLvlLbl val="0"/>
      </c:catAx>
      <c:valAx>
        <c:axId val="970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38776"/>
        <c:crosses val="autoZero"/>
        <c:auto val="1"/>
        <c:lblOffset val="100"/>
        <c:noMultiLvlLbl val="0"/>
      </c:catAx>
      <c:valAx>
        <c:axId val="52038776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58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96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2657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GuV'!$D$38:$G$38</c:f>
              <c:numCache>
                <c:ptCount val="4"/>
                <c:pt idx="0">
                  <c:v>487</c:v>
                </c:pt>
                <c:pt idx="1">
                  <c:v>487</c:v>
                </c:pt>
                <c:pt idx="2">
                  <c:v>487</c:v>
                </c:pt>
                <c:pt idx="3">
                  <c:v>10487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GuV'!$D$39:$G$39</c:f>
              <c:numCache>
                <c:ptCount val="4"/>
                <c:pt idx="0">
                  <c:v>-10322</c:v>
                </c:pt>
              </c:numCache>
            </c:numRef>
          </c:val>
          <c:shape val="box"/>
        </c:ser>
        <c:overlap val="100"/>
        <c:shape val="box"/>
        <c:axId val="20252463"/>
        <c:axId val="48054440"/>
      </c:bar3D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54440"/>
        <c:crosses val="autoZero"/>
        <c:auto val="1"/>
        <c:lblOffset val="100"/>
        <c:noMultiLvlLbl val="0"/>
      </c:catAx>
      <c:valAx>
        <c:axId val="48054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GuV'!$D$60:$F$60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GuV'!$D$61:$F$61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29836777"/>
        <c:axId val="95538"/>
      </c:bar3D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538"/>
        <c:crosses val="autoZero"/>
        <c:auto val="1"/>
        <c:lblOffset val="100"/>
        <c:noMultiLvlLbl val="0"/>
      </c:catAx>
      <c:valAx>
        <c:axId val="9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67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GuV'!$D$83:$E$83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GuV'!$D$84:$E$84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859843"/>
        <c:axId val="7738588"/>
      </c:bar3D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98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GuV'!$C$13:$H$13</c:f>
              <c:numCache>
                <c:ptCount val="6"/>
                <c:pt idx="0">
                  <c:v>0.0323</c:v>
                </c:pt>
                <c:pt idx="1">
                  <c:v>0.0348</c:v>
                </c:pt>
                <c:pt idx="2">
                  <c:v>0.0361</c:v>
                </c:pt>
                <c:pt idx="3">
                  <c:v>0.0377</c:v>
                </c:pt>
                <c:pt idx="4">
                  <c:v>0.0419</c:v>
                </c:pt>
                <c:pt idx="5">
                  <c:v>0.0437</c:v>
                </c:pt>
              </c:numCache>
            </c:numRef>
          </c:val>
          <c:smooth val="0"/>
        </c:ser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45862"/>
        <c:crosses val="autoZero"/>
        <c:auto val="1"/>
        <c:lblOffset val="100"/>
        <c:noMultiLvlLbl val="0"/>
      </c:catAx>
      <c:valAx>
        <c:axId val="22845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GuV'!$C$34:$H$34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5504"/>
        <c:crosses val="autoZero"/>
        <c:auto val="1"/>
        <c:lblOffset val="100"/>
        <c:noMultiLvlLbl val="0"/>
      </c:catAx>
      <c:valAx>
        <c:axId val="38575504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167"/>
        <c:crossesAt val="1"/>
        <c:crossBetween val="between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GuV'!$D$56:$H$56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8090"/>
        <c:crosses val="autoZero"/>
        <c:auto val="1"/>
        <c:lblOffset val="100"/>
        <c:noMultiLvlLbl val="0"/>
      </c:catAx>
      <c:valAx>
        <c:axId val="37608090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35217"/>
        <c:crossesAt val="1"/>
        <c:crossBetween val="between"/>
        <c:dispUnits/>
        <c:majorUnit val="0.01"/>
        <c:minorUnit val="0.0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56420"/>
        <c:crosses val="autoZero"/>
        <c:auto val="1"/>
        <c:lblOffset val="100"/>
        <c:noMultiLvlLbl val="0"/>
      </c:catAx>
      <c:valAx>
        <c:axId val="26356420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95246"/>
        <c:crosses val="autoZero"/>
        <c:auto val="1"/>
        <c:lblOffset val="100"/>
        <c:noMultiLvlLbl val="0"/>
      </c:catAx>
      <c:valAx>
        <c:axId val="54495246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1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png" /><Relationship Id="rId12" Type="http://schemas.openxmlformats.org/officeDocument/2006/relationships/hyperlink" Target="http://www.zinsrisiko.de/home.htm" TargetMode="External" /><Relationship Id="rId13" Type="http://schemas.openxmlformats.org/officeDocument/2006/relationships/hyperlink" Target="http://www.zinsrisiko.de/home.htm" TargetMode="External" /><Relationship Id="rId14" Type="http://schemas.openxmlformats.org/officeDocument/2006/relationships/image" Target="../media/image2.jpeg" /><Relationship Id="rId15" Type="http://schemas.openxmlformats.org/officeDocument/2006/relationships/hyperlink" Target="http://www.zinsrisiko.de/" TargetMode="External" /><Relationship Id="rId16" Type="http://schemas.openxmlformats.org/officeDocument/2006/relationships/hyperlink" Target="http://www.zinsrisiko.d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11</xdr:row>
      <xdr:rowOff>0</xdr:rowOff>
    </xdr:from>
    <xdr:to>
      <xdr:col>14</xdr:col>
      <xdr:colOff>152400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238875" y="1905000"/>
        <a:ext cx="4676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31</xdr:row>
      <xdr:rowOff>133350</xdr:rowOff>
    </xdr:from>
    <xdr:to>
      <xdr:col>14</xdr:col>
      <xdr:colOff>333375</xdr:colOff>
      <xdr:row>47</xdr:row>
      <xdr:rowOff>66675</xdr:rowOff>
    </xdr:to>
    <xdr:graphicFrame>
      <xdr:nvGraphicFramePr>
        <xdr:cNvPr id="2" name="Chart 6"/>
        <xdr:cNvGraphicFramePr/>
      </xdr:nvGraphicFramePr>
      <xdr:xfrm>
        <a:off x="6419850" y="5410200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54</xdr:row>
      <xdr:rowOff>28575</xdr:rowOff>
    </xdr:from>
    <xdr:to>
      <xdr:col>14</xdr:col>
      <xdr:colOff>323850</xdr:colOff>
      <xdr:row>69</xdr:row>
      <xdr:rowOff>133350</xdr:rowOff>
    </xdr:to>
    <xdr:graphicFrame>
      <xdr:nvGraphicFramePr>
        <xdr:cNvPr id="3" name="Chart 7"/>
        <xdr:cNvGraphicFramePr/>
      </xdr:nvGraphicFramePr>
      <xdr:xfrm>
        <a:off x="6410325" y="9201150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76</xdr:row>
      <xdr:rowOff>161925</xdr:rowOff>
    </xdr:from>
    <xdr:to>
      <xdr:col>14</xdr:col>
      <xdr:colOff>342900</xdr:colOff>
      <xdr:row>92</xdr:row>
      <xdr:rowOff>95250</xdr:rowOff>
    </xdr:to>
    <xdr:graphicFrame>
      <xdr:nvGraphicFramePr>
        <xdr:cNvPr id="4" name="Chart 8"/>
        <xdr:cNvGraphicFramePr/>
      </xdr:nvGraphicFramePr>
      <xdr:xfrm>
        <a:off x="6429375" y="1304925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95250</xdr:colOff>
      <xdr:row>17</xdr:row>
      <xdr:rowOff>57150</xdr:rowOff>
    </xdr:from>
    <xdr:to>
      <xdr:col>8</xdr:col>
      <xdr:colOff>9525</xdr:colOff>
      <xdr:row>25</xdr:row>
      <xdr:rowOff>142875</xdr:rowOff>
    </xdr:to>
    <xdr:graphicFrame>
      <xdr:nvGraphicFramePr>
        <xdr:cNvPr id="5" name="Chart 9"/>
        <xdr:cNvGraphicFramePr/>
      </xdr:nvGraphicFramePr>
      <xdr:xfrm>
        <a:off x="3238500" y="2981325"/>
        <a:ext cx="2962275" cy="140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152400</xdr:colOff>
      <xdr:row>38</xdr:row>
      <xdr:rowOff>28575</xdr:rowOff>
    </xdr:from>
    <xdr:to>
      <xdr:col>8</xdr:col>
      <xdr:colOff>47625</xdr:colOff>
      <xdr:row>47</xdr:row>
      <xdr:rowOff>76200</xdr:rowOff>
    </xdr:to>
    <xdr:graphicFrame>
      <xdr:nvGraphicFramePr>
        <xdr:cNvPr id="6" name="Chart 10"/>
        <xdr:cNvGraphicFramePr/>
      </xdr:nvGraphicFramePr>
      <xdr:xfrm>
        <a:off x="3295650" y="6496050"/>
        <a:ext cx="2943225" cy="153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66675</xdr:colOff>
      <xdr:row>60</xdr:row>
      <xdr:rowOff>57150</xdr:rowOff>
    </xdr:from>
    <xdr:to>
      <xdr:col>7</xdr:col>
      <xdr:colOff>733425</xdr:colOff>
      <xdr:row>69</xdr:row>
      <xdr:rowOff>85725</xdr:rowOff>
    </xdr:to>
    <xdr:graphicFrame>
      <xdr:nvGraphicFramePr>
        <xdr:cNvPr id="7" name="Chart 11"/>
        <xdr:cNvGraphicFramePr/>
      </xdr:nvGraphicFramePr>
      <xdr:xfrm>
        <a:off x="3209925" y="10248900"/>
        <a:ext cx="295275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83</xdr:row>
      <xdr:rowOff>95250</xdr:rowOff>
    </xdr:from>
    <xdr:to>
      <xdr:col>7</xdr:col>
      <xdr:colOff>733425</xdr:colOff>
      <xdr:row>92</xdr:row>
      <xdr:rowOff>123825</xdr:rowOff>
    </xdr:to>
    <xdr:graphicFrame>
      <xdr:nvGraphicFramePr>
        <xdr:cNvPr id="8" name="Chart 12"/>
        <xdr:cNvGraphicFramePr/>
      </xdr:nvGraphicFramePr>
      <xdr:xfrm>
        <a:off x="3362325" y="14173200"/>
        <a:ext cx="2800350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99</xdr:row>
      <xdr:rowOff>0</xdr:rowOff>
    </xdr:from>
    <xdr:to>
      <xdr:col>7</xdr:col>
      <xdr:colOff>733425</xdr:colOff>
      <xdr:row>99</xdr:row>
      <xdr:rowOff>0</xdr:rowOff>
    </xdr:to>
    <xdr:graphicFrame>
      <xdr:nvGraphicFramePr>
        <xdr:cNvPr id="9" name="Chart 13"/>
        <xdr:cNvGraphicFramePr/>
      </xdr:nvGraphicFramePr>
      <xdr:xfrm>
        <a:off x="3362325" y="16706850"/>
        <a:ext cx="28003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219075</xdr:colOff>
      <xdr:row>99</xdr:row>
      <xdr:rowOff>0</xdr:rowOff>
    </xdr:from>
    <xdr:to>
      <xdr:col>7</xdr:col>
      <xdr:colOff>733425</xdr:colOff>
      <xdr:row>99</xdr:row>
      <xdr:rowOff>0</xdr:rowOff>
    </xdr:to>
    <xdr:graphicFrame>
      <xdr:nvGraphicFramePr>
        <xdr:cNvPr id="10" name="Chart 14"/>
        <xdr:cNvGraphicFramePr/>
      </xdr:nvGraphicFramePr>
      <xdr:xfrm>
        <a:off x="3362325" y="16706850"/>
        <a:ext cx="28003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6</xdr:col>
      <xdr:colOff>533400</xdr:colOff>
      <xdr:row>1</xdr:row>
      <xdr:rowOff>0</xdr:rowOff>
    </xdr:from>
    <xdr:to>
      <xdr:col>7</xdr:col>
      <xdr:colOff>742950</xdr:colOff>
      <xdr:row>6</xdr:row>
      <xdr:rowOff>123825</xdr:rowOff>
    </xdr:to>
    <xdr:pic>
      <xdr:nvPicPr>
        <xdr:cNvPr id="11" name="Picture 1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00650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</xdr:row>
      <xdr:rowOff>66675</xdr:rowOff>
    </xdr:from>
    <xdr:to>
      <xdr:col>6</xdr:col>
      <xdr:colOff>409575</xdr:colOff>
      <xdr:row>5</xdr:row>
      <xdr:rowOff>142875</xdr:rowOff>
    </xdr:to>
    <xdr:pic>
      <xdr:nvPicPr>
        <xdr:cNvPr id="12" name="Picture 1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14825" y="228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JESSIC~1\LOKALE~1\Temp\Tempor&#228;res%20Verzeichnis%201%20f&#252;r%20barwertvsguv.zip\aktuelle%20Skripte\Bewertung\BW-vs-GuV-ohne-Passw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rämissen"/>
      <sheetName val="Bilanzstrukturen"/>
      <sheetName val="Treasury-Performance"/>
      <sheetName val="GuV-HGB"/>
      <sheetName val="GuV-IAS"/>
      <sheetName val="Derivate"/>
      <sheetName val="EGK-Kredite"/>
      <sheetName val="Kundenkredite"/>
      <sheetName val="EKG-Sparbriefe"/>
      <sheetName val="Sparkassenbriefe"/>
      <sheetName val="Interbanken"/>
      <sheetName val="IB-passiv"/>
      <sheetName val="ZSK2001"/>
      <sheetName val="ZSK2002"/>
      <sheetName val="ZSK2003"/>
      <sheetName val="ZSK2004"/>
      <sheetName val="ZSK2005"/>
      <sheetName val="Ergebnisse"/>
      <sheetName val="Lehrstuhl-Infos"/>
    </sheetNames>
    <sheetDataSet>
      <sheetData sheetId="14">
        <row r="101">
          <cell r="B101">
            <v>0.043043043043043204</v>
          </cell>
          <cell r="C101">
            <v>0.0440660625548086</v>
          </cell>
          <cell r="D101">
            <v>0.045090125947945224</v>
          </cell>
          <cell r="E101">
            <v>0.046115268735979646</v>
          </cell>
          <cell r="F101">
            <v>0.04714152771661256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>
            <v>0.043043043043043294</v>
          </cell>
          <cell r="C102">
            <v>0.044088625614606025</v>
          </cell>
          <cell r="D102">
            <v>0.04515250007740845</v>
          </cell>
          <cell r="E102">
            <v>0.04623656633994133</v>
          </cell>
          <cell r="F102">
            <v>0.047342925645184275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>
            <v>0.04513525631445195</v>
          </cell>
          <cell r="C103">
            <v>0.04618457161277883</v>
          </cell>
          <cell r="D103">
            <v>0.04723612758439437</v>
          </cell>
          <cell r="E103">
            <v>0.048290004091541966</v>
          </cell>
          <cell r="F103">
            <v>-0.009333502949141297</v>
          </cell>
          <cell r="G103">
            <v>-0.007611887040208214</v>
          </cell>
          <cell r="H103">
            <v>-0.006426486322797325</v>
          </cell>
          <cell r="I103">
            <v>-0.005560541987751844</v>
          </cell>
          <cell r="J103">
            <v>-0.004900251878733432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96"/>
  <sheetViews>
    <sheetView showRowColHeaders="0" tabSelected="1" workbookViewId="0" topLeftCell="A1">
      <selection activeCell="E6" sqref="E6"/>
    </sheetView>
  </sheetViews>
  <sheetFormatPr defaultColWidth="11.421875" defaultRowHeight="12.75"/>
  <cols>
    <col min="1" max="2" width="11.421875" style="47" customWidth="1"/>
    <col min="3" max="3" width="11.421875" style="46" customWidth="1"/>
    <col min="4" max="4" width="12.8515625" style="47" bestFit="1" customWidth="1"/>
    <col min="5" max="8" width="11.421875" style="47" customWidth="1"/>
    <col min="9" max="28" width="11.421875" style="46" customWidth="1"/>
    <col min="29" max="16384" width="11.421875" style="47" customWidth="1"/>
  </cols>
  <sheetData>
    <row r="1" spans="1:8" ht="12.75">
      <c r="A1" s="46"/>
      <c r="B1" s="46"/>
      <c r="D1" s="46"/>
      <c r="E1" s="46"/>
      <c r="F1" s="46"/>
      <c r="G1" s="46"/>
      <c r="H1" s="46"/>
    </row>
    <row r="2" spans="1:8" ht="15.75">
      <c r="A2" s="50" t="s">
        <v>34</v>
      </c>
      <c r="B2" s="46"/>
      <c r="D2" s="46"/>
      <c r="E2" s="46"/>
      <c r="F2" s="46"/>
      <c r="G2" s="46"/>
      <c r="H2" s="46"/>
    </row>
    <row r="3" spans="1:8" ht="12.75">
      <c r="A3" s="46"/>
      <c r="B3" s="46"/>
      <c r="D3" s="46"/>
      <c r="E3" s="46"/>
      <c r="F3" s="46"/>
      <c r="G3" s="46"/>
      <c r="H3" s="46"/>
    </row>
    <row r="4" spans="1:8" ht="12.75">
      <c r="A4" s="46"/>
      <c r="B4" s="46"/>
      <c r="D4" s="46"/>
      <c r="E4" s="60"/>
      <c r="F4" s="46"/>
      <c r="G4" s="46"/>
      <c r="H4" s="46"/>
    </row>
    <row r="5" spans="1:8" ht="12.75">
      <c r="A5" s="46"/>
      <c r="B5" s="46"/>
      <c r="D5" s="46"/>
      <c r="E5" s="60"/>
      <c r="F5" s="46"/>
      <c r="G5" s="46"/>
      <c r="H5" s="46"/>
    </row>
    <row r="6" spans="1:8" ht="12.75">
      <c r="A6" s="46" t="s">
        <v>16</v>
      </c>
      <c r="B6" s="46"/>
      <c r="D6" s="46"/>
      <c r="E6" s="59">
        <v>0.005</v>
      </c>
      <c r="F6" s="46"/>
      <c r="G6" s="46"/>
      <c r="H6" s="46"/>
    </row>
    <row r="7" spans="1:8" ht="12.75">
      <c r="A7" s="46" t="s">
        <v>17</v>
      </c>
      <c r="B7" s="46"/>
      <c r="D7" s="46"/>
      <c r="E7" s="59">
        <v>0.003</v>
      </c>
      <c r="F7" s="46"/>
      <c r="G7" s="46"/>
      <c r="H7" s="46"/>
    </row>
    <row r="8" s="48" customFormat="1" ht="13.5" thickBot="1"/>
    <row r="9" spans="1:8" ht="12.75">
      <c r="A9" s="46"/>
      <c r="B9" s="46"/>
      <c r="D9" s="46"/>
      <c r="E9" s="46"/>
      <c r="F9" s="46"/>
      <c r="G9" s="46"/>
      <c r="H9" s="46"/>
    </row>
    <row r="10" spans="1:8" ht="18">
      <c r="A10" s="49" t="s">
        <v>1</v>
      </c>
      <c r="B10" s="46"/>
      <c r="D10" s="46"/>
      <c r="E10" s="46"/>
      <c r="F10" s="46"/>
      <c r="G10" s="46"/>
      <c r="H10" s="46"/>
    </row>
    <row r="11" spans="1:10" ht="13.5" thickBot="1">
      <c r="A11" s="46"/>
      <c r="B11" s="46"/>
      <c r="D11" s="46"/>
      <c r="E11" s="46"/>
      <c r="F11" s="46"/>
      <c r="G11" s="46"/>
      <c r="H11" s="46"/>
      <c r="J11" s="46" t="s">
        <v>35</v>
      </c>
    </row>
    <row r="12" spans="1:8" ht="15.75">
      <c r="A12" s="50" t="s">
        <v>0</v>
      </c>
      <c r="B12" s="1" t="s">
        <v>2</v>
      </c>
      <c r="C12" s="2" t="s">
        <v>33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</row>
    <row r="13" spans="1:8" ht="13.5" thickBot="1">
      <c r="A13" s="46"/>
      <c r="B13" s="3" t="s">
        <v>3</v>
      </c>
      <c r="C13" s="58">
        <v>0.0323</v>
      </c>
      <c r="D13" s="58">
        <v>0.0348</v>
      </c>
      <c r="E13" s="58">
        <v>0.0361</v>
      </c>
      <c r="F13" s="58">
        <v>0.0377</v>
      </c>
      <c r="G13" s="58">
        <v>0.0419</v>
      </c>
      <c r="H13" s="58">
        <v>0.0437</v>
      </c>
    </row>
    <row r="14" spans="1:8" ht="12.75">
      <c r="A14" s="46"/>
      <c r="B14" s="4" t="s">
        <v>4</v>
      </c>
      <c r="C14" s="45">
        <v>1</v>
      </c>
      <c r="D14" s="5" t="e">
        <f>Tabelle2!B14</f>
        <v>#NAME?</v>
      </c>
      <c r="E14" s="5" t="e">
        <f>Tabelle2!C14</f>
        <v>#NAME?</v>
      </c>
      <c r="F14" s="5" t="e">
        <f>Tabelle2!D14</f>
        <v>#NAME?</v>
      </c>
      <c r="G14" s="5" t="e">
        <f>Tabelle2!E14</f>
        <v>#NAME?</v>
      </c>
      <c r="H14" s="5" t="e">
        <f>Tabelle2!F14</f>
        <v>#NAME?</v>
      </c>
    </row>
    <row r="15" spans="1:8" ht="12.75">
      <c r="A15" s="46"/>
      <c r="B15" s="46"/>
      <c r="D15" s="46"/>
      <c r="E15" s="46"/>
      <c r="F15" s="46"/>
      <c r="G15" s="46"/>
      <c r="H15" s="46"/>
    </row>
    <row r="16" spans="1:8" ht="12.75">
      <c r="A16" s="46"/>
      <c r="B16" s="46"/>
      <c r="D16" s="46"/>
      <c r="E16" s="46"/>
      <c r="F16" s="46"/>
      <c r="G16" s="46"/>
      <c r="H16" s="46"/>
    </row>
    <row r="17" spans="1:8" ht="12.75">
      <c r="A17" s="51" t="s">
        <v>5</v>
      </c>
      <c r="B17" s="6" t="s">
        <v>6</v>
      </c>
      <c r="C17" s="44"/>
      <c r="D17" s="52">
        <f>(H13+E6)*10000</f>
        <v>487</v>
      </c>
      <c r="E17" s="52">
        <f>D17</f>
        <v>487</v>
      </c>
      <c r="F17" s="52">
        <f>E17</f>
        <v>487</v>
      </c>
      <c r="G17" s="52">
        <f>F17</f>
        <v>487</v>
      </c>
      <c r="H17" s="52">
        <f>D17+10000</f>
        <v>10487</v>
      </c>
    </row>
    <row r="18" spans="1:8" ht="12.75">
      <c r="A18" s="51"/>
      <c r="B18" s="6" t="s">
        <v>7</v>
      </c>
      <c r="C18" s="44"/>
      <c r="D18" s="52">
        <f>-(D13-$E$7)*10000-10000</f>
        <v>-10318</v>
      </c>
      <c r="E18" s="52"/>
      <c r="F18" s="52"/>
      <c r="G18" s="52"/>
      <c r="H18" s="52"/>
    </row>
    <row r="19" spans="1:8" ht="12.75">
      <c r="A19" s="51"/>
      <c r="B19" s="46"/>
      <c r="D19" s="52"/>
      <c r="E19" s="52"/>
      <c r="F19" s="52"/>
      <c r="G19" s="52"/>
      <c r="H19" s="52"/>
    </row>
    <row r="20" spans="1:8" ht="12.75">
      <c r="A20" s="51" t="s">
        <v>8</v>
      </c>
      <c r="B20" s="6" t="s">
        <v>6</v>
      </c>
      <c r="C20" s="44"/>
      <c r="D20" s="52" t="e">
        <f>(D17*D14)+(E17*E14)+(F17*F14)+(G17*G14)+(H17*H14)</f>
        <v>#NAME?</v>
      </c>
      <c r="E20" s="52"/>
      <c r="F20" s="52"/>
      <c r="G20" s="52"/>
      <c r="H20" s="52"/>
    </row>
    <row r="21" spans="1:8" ht="12.75">
      <c r="A21" s="51"/>
      <c r="B21" s="6" t="s">
        <v>7</v>
      </c>
      <c r="C21" s="44"/>
      <c r="D21" s="52" t="e">
        <f>D18*D14</f>
        <v>#NAME?</v>
      </c>
      <c r="E21" s="52"/>
      <c r="F21" s="52"/>
      <c r="G21" s="52"/>
      <c r="H21" s="52"/>
    </row>
    <row r="22" spans="1:8" ht="13.5" thickBot="1">
      <c r="A22" s="53"/>
      <c r="B22" s="6" t="s">
        <v>9</v>
      </c>
      <c r="C22" s="44"/>
      <c r="D22" s="54" t="e">
        <f>D20+D21</f>
        <v>#NAME?</v>
      </c>
      <c r="E22" s="52"/>
      <c r="F22" s="52"/>
      <c r="G22" s="52"/>
      <c r="H22" s="52"/>
    </row>
    <row r="23" spans="1:8" ht="13.5" thickTop="1">
      <c r="A23" s="51"/>
      <c r="B23" s="46"/>
      <c r="D23" s="52"/>
      <c r="E23" s="52"/>
      <c r="F23" s="52"/>
      <c r="G23" s="52"/>
      <c r="H23" s="52"/>
    </row>
    <row r="24" spans="1:8" ht="12.75">
      <c r="A24" s="51" t="s">
        <v>12</v>
      </c>
      <c r="B24" s="55" t="s">
        <v>13</v>
      </c>
      <c r="C24" s="56"/>
      <c r="D24" s="52">
        <v>0</v>
      </c>
      <c r="E24" s="52"/>
      <c r="F24" s="52"/>
      <c r="G24" s="52"/>
      <c r="H24" s="52"/>
    </row>
    <row r="25" spans="1:8" ht="12.75">
      <c r="A25" s="51"/>
      <c r="B25" s="55" t="s">
        <v>14</v>
      </c>
      <c r="C25" s="56"/>
      <c r="D25" s="52">
        <v>0</v>
      </c>
      <c r="E25" s="52"/>
      <c r="F25" s="52"/>
      <c r="G25" s="52"/>
      <c r="H25" s="52"/>
    </row>
    <row r="26" spans="1:8" ht="12.75">
      <c r="A26" s="46"/>
      <c r="B26" s="55" t="s">
        <v>15</v>
      </c>
      <c r="C26" s="56"/>
      <c r="D26" s="52">
        <v>0</v>
      </c>
      <c r="E26" s="52"/>
      <c r="F26" s="52"/>
      <c r="G26" s="52"/>
      <c r="H26" s="52"/>
    </row>
    <row r="27" spans="1:8" ht="12.75">
      <c r="A27" s="46"/>
      <c r="B27" s="46"/>
      <c r="D27" s="46"/>
      <c r="E27" s="46"/>
      <c r="F27" s="46"/>
      <c r="G27" s="46"/>
      <c r="H27" s="46"/>
    </row>
    <row r="28" spans="1:8" ht="12.75">
      <c r="A28" s="46"/>
      <c r="B28" s="46"/>
      <c r="D28" s="46"/>
      <c r="E28" s="46"/>
      <c r="F28" s="46"/>
      <c r="G28" s="46"/>
      <c r="H28" s="46"/>
    </row>
    <row r="29" spans="1:8" ht="12.75">
      <c r="A29" s="46"/>
      <c r="B29" s="46"/>
      <c r="D29" s="46"/>
      <c r="E29" s="46"/>
      <c r="F29" s="46"/>
      <c r="G29" s="46"/>
      <c r="H29" s="46"/>
    </row>
    <row r="30" spans="1:8" ht="12.75">
      <c r="A30" s="46"/>
      <c r="B30" s="46"/>
      <c r="D30" s="46"/>
      <c r="E30" s="46"/>
      <c r="F30" s="46"/>
      <c r="G30" s="46"/>
      <c r="H30" s="46"/>
    </row>
    <row r="31" spans="1:8" ht="18">
      <c r="A31" s="49" t="s">
        <v>10</v>
      </c>
      <c r="B31" s="46"/>
      <c r="D31" s="46"/>
      <c r="E31" s="46"/>
      <c r="F31" s="46"/>
      <c r="G31" s="46"/>
      <c r="H31" s="46"/>
    </row>
    <row r="32" spans="1:10" ht="13.5" thickBot="1">
      <c r="A32" s="46"/>
      <c r="B32" s="46"/>
      <c r="D32" s="46"/>
      <c r="E32" s="46"/>
      <c r="F32" s="46"/>
      <c r="G32" s="46"/>
      <c r="H32" s="46"/>
      <c r="J32" s="46" t="s">
        <v>35</v>
      </c>
    </row>
    <row r="33" spans="1:8" ht="15.75">
      <c r="A33" s="50" t="s">
        <v>0</v>
      </c>
      <c r="B33" s="1" t="s">
        <v>2</v>
      </c>
      <c r="C33" s="2" t="s">
        <v>33</v>
      </c>
      <c r="D33" s="2">
        <v>1</v>
      </c>
      <c r="E33" s="2">
        <v>2</v>
      </c>
      <c r="F33" s="2">
        <v>3</v>
      </c>
      <c r="G33" s="2">
        <v>4</v>
      </c>
      <c r="H33" s="2">
        <v>5</v>
      </c>
    </row>
    <row r="34" spans="1:8" ht="13.5" thickBot="1">
      <c r="A34" s="46"/>
      <c r="B34" s="3" t="s">
        <v>3</v>
      </c>
      <c r="C34" s="58">
        <v>0.0348</v>
      </c>
      <c r="D34" s="58">
        <v>0.0352</v>
      </c>
      <c r="E34" s="58">
        <v>0.0352</v>
      </c>
      <c r="F34" s="58">
        <v>0.0352</v>
      </c>
      <c r="G34" s="58">
        <v>0.0352</v>
      </c>
      <c r="H34" s="58">
        <v>0.0352</v>
      </c>
    </row>
    <row r="35" spans="1:8" ht="12.75">
      <c r="A35" s="46"/>
      <c r="B35" s="4" t="s">
        <v>4</v>
      </c>
      <c r="C35" s="45">
        <v>1</v>
      </c>
      <c r="D35" s="5">
        <v>0.9635767970707265</v>
      </c>
      <c r="E35" s="5">
        <v>0.9273869905551657</v>
      </c>
      <c r="F35" s="5">
        <v>0.8874732980308998</v>
      </c>
      <c r="G35" s="5">
        <v>0.8480501834254535</v>
      </c>
      <c r="H35" s="5">
        <v>0.8062877324337508</v>
      </c>
    </row>
    <row r="36" spans="1:8" ht="12.75">
      <c r="A36" s="46"/>
      <c r="B36" s="46"/>
      <c r="D36" s="46"/>
      <c r="E36" s="46"/>
      <c r="F36" s="46"/>
      <c r="G36" s="46"/>
      <c r="H36" s="46"/>
    </row>
    <row r="37" spans="1:8" ht="12.75">
      <c r="A37" s="46"/>
      <c r="B37" s="46"/>
      <c r="D37" s="46"/>
      <c r="E37" s="46"/>
      <c r="F37" s="46"/>
      <c r="G37" s="46"/>
      <c r="H37" s="46"/>
    </row>
    <row r="38" spans="1:8" ht="12.75">
      <c r="A38" s="51" t="s">
        <v>5</v>
      </c>
      <c r="B38" s="6" t="s">
        <v>6</v>
      </c>
      <c r="C38" s="44"/>
      <c r="D38" s="52">
        <f>D17</f>
        <v>487</v>
      </c>
      <c r="E38" s="52">
        <f>E17</f>
        <v>487</v>
      </c>
      <c r="F38" s="52">
        <f>F17</f>
        <v>487</v>
      </c>
      <c r="G38" s="52">
        <f>H17</f>
        <v>10487</v>
      </c>
      <c r="H38" s="52"/>
    </row>
    <row r="39" spans="1:8" ht="12.75">
      <c r="A39" s="51"/>
      <c r="B39" s="6" t="s">
        <v>7</v>
      </c>
      <c r="C39" s="44"/>
      <c r="D39" s="52">
        <f>-(D34-$E$7)*10000-10000</f>
        <v>-10322</v>
      </c>
      <c r="E39" s="52"/>
      <c r="F39" s="52"/>
      <c r="G39" s="52"/>
      <c r="H39" s="52"/>
    </row>
    <row r="40" spans="1:8" ht="12.75">
      <c r="A40" s="51"/>
      <c r="B40" s="46"/>
      <c r="D40" s="52"/>
      <c r="E40" s="52"/>
      <c r="F40" s="52"/>
      <c r="G40" s="52"/>
      <c r="H40" s="52"/>
    </row>
    <row r="41" spans="1:8" ht="12.75">
      <c r="A41" s="51" t="s">
        <v>8</v>
      </c>
      <c r="B41" s="6" t="s">
        <v>6</v>
      </c>
      <c r="C41" s="44"/>
      <c r="D41" s="52">
        <f>(D38*D35)+(E38*E35)+(F38*F35)+(G38*G35)</f>
        <v>10246.601134297587</v>
      </c>
      <c r="E41" s="52"/>
      <c r="F41" s="52"/>
      <c r="G41" s="52"/>
      <c r="H41" s="52"/>
    </row>
    <row r="42" spans="1:8" ht="12.75">
      <c r="A42" s="46"/>
      <c r="B42" s="6" t="s">
        <v>7</v>
      </c>
      <c r="C42" s="44"/>
      <c r="D42" s="52">
        <f>D39*D35</f>
        <v>-9946.039699364039</v>
      </c>
      <c r="E42" s="52"/>
      <c r="F42" s="52"/>
      <c r="G42" s="52"/>
      <c r="H42" s="52"/>
    </row>
    <row r="43" spans="2:8" ht="13.5" thickBot="1">
      <c r="B43" s="6" t="s">
        <v>9</v>
      </c>
      <c r="C43" s="44"/>
      <c r="D43" s="54">
        <f>D41+D42</f>
        <v>300.5614349335483</v>
      </c>
      <c r="E43" s="52"/>
      <c r="F43" s="52"/>
      <c r="G43" s="52"/>
      <c r="H43" s="52"/>
    </row>
    <row r="44" spans="1:8" ht="13.5" thickTop="1">
      <c r="A44" s="46"/>
      <c r="B44" s="46"/>
      <c r="D44" s="52"/>
      <c r="E44" s="52"/>
      <c r="F44" s="52"/>
      <c r="G44" s="52"/>
      <c r="H44" s="52"/>
    </row>
    <row r="45" spans="1:8" ht="12.75">
      <c r="A45" s="51" t="s">
        <v>12</v>
      </c>
      <c r="B45" s="55" t="s">
        <v>13</v>
      </c>
      <c r="C45" s="56"/>
      <c r="D45" s="52">
        <f>D18+10000</f>
        <v>-318</v>
      </c>
      <c r="E45" s="52"/>
      <c r="F45" s="52"/>
      <c r="G45" s="52"/>
      <c r="H45" s="52"/>
    </row>
    <row r="46" spans="1:8" ht="12.75">
      <c r="A46" s="51"/>
      <c r="B46" s="55" t="s">
        <v>14</v>
      </c>
      <c r="C46" s="56"/>
      <c r="D46" s="52">
        <f>D17</f>
        <v>487</v>
      </c>
      <c r="E46" s="52"/>
      <c r="F46" s="52"/>
      <c r="G46" s="52"/>
      <c r="H46" s="52"/>
    </row>
    <row r="47" spans="1:8" ht="13.5" thickBot="1">
      <c r="A47" s="46"/>
      <c r="B47" s="55" t="s">
        <v>15</v>
      </c>
      <c r="C47" s="56"/>
      <c r="D47" s="57">
        <f>D45+D46</f>
        <v>169</v>
      </c>
      <c r="E47" s="52"/>
      <c r="F47" s="52"/>
      <c r="G47" s="52"/>
      <c r="H47" s="52"/>
    </row>
    <row r="48" spans="1:8" ht="13.5" thickTop="1">
      <c r="A48" s="46"/>
      <c r="B48" s="46"/>
      <c r="D48" s="46"/>
      <c r="E48" s="46"/>
      <c r="F48" s="46"/>
      <c r="G48" s="46"/>
      <c r="H48" s="46"/>
    </row>
    <row r="49" spans="1:8" ht="12.75">
      <c r="A49" s="46"/>
      <c r="B49" s="46"/>
      <c r="D49" s="46"/>
      <c r="E49" s="46"/>
      <c r="F49" s="46"/>
      <c r="G49" s="46"/>
      <c r="H49" s="46"/>
    </row>
    <row r="50" spans="1:8" ht="12.75">
      <c r="A50" s="46"/>
      <c r="B50" s="46"/>
      <c r="D50" s="46"/>
      <c r="E50" s="46"/>
      <c r="F50" s="46"/>
      <c r="G50" s="46"/>
      <c r="H50" s="46"/>
    </row>
    <row r="51" spans="1:8" ht="12.75">
      <c r="A51" s="46"/>
      <c r="B51" s="46"/>
      <c r="D51" s="46"/>
      <c r="E51" s="46"/>
      <c r="F51" s="46"/>
      <c r="G51" s="46"/>
      <c r="H51" s="46"/>
    </row>
    <row r="52" spans="1:8" ht="12.75">
      <c r="A52" s="46"/>
      <c r="B52" s="46"/>
      <c r="D52" s="46"/>
      <c r="E52" s="46"/>
      <c r="F52" s="46"/>
      <c r="G52" s="46"/>
      <c r="H52" s="46"/>
    </row>
    <row r="53" spans="1:8" ht="18">
      <c r="A53" s="49" t="s">
        <v>11</v>
      </c>
      <c r="B53" s="46"/>
      <c r="D53" s="46"/>
      <c r="E53" s="46"/>
      <c r="F53" s="46"/>
      <c r="G53" s="46"/>
      <c r="H53" s="46"/>
    </row>
    <row r="54" spans="1:10" ht="13.5" thickBot="1">
      <c r="A54" s="46"/>
      <c r="B54" s="46"/>
      <c r="D54" s="46"/>
      <c r="E54" s="46"/>
      <c r="F54" s="46"/>
      <c r="G54" s="46"/>
      <c r="H54" s="46"/>
      <c r="J54" s="46" t="s">
        <v>35</v>
      </c>
    </row>
    <row r="55" spans="1:8" ht="15.75">
      <c r="A55" s="50" t="s">
        <v>0</v>
      </c>
      <c r="B55" s="1" t="s">
        <v>2</v>
      </c>
      <c r="C55" s="2" t="s">
        <v>33</v>
      </c>
      <c r="D55" s="2">
        <v>1</v>
      </c>
      <c r="E55" s="2">
        <v>2</v>
      </c>
      <c r="F55" s="2">
        <v>3</v>
      </c>
      <c r="G55" s="2">
        <v>4</v>
      </c>
      <c r="H55" s="2">
        <v>5</v>
      </c>
    </row>
    <row r="56" spans="1:8" ht="13.5" thickBot="1">
      <c r="A56" s="46"/>
      <c r="B56" s="3" t="s">
        <v>3</v>
      </c>
      <c r="C56" s="58">
        <v>0.0323</v>
      </c>
      <c r="D56" s="58">
        <v>0.0388</v>
      </c>
      <c r="E56" s="58">
        <v>0.0378</v>
      </c>
      <c r="F56" s="58">
        <v>0.0368</v>
      </c>
      <c r="G56" s="58">
        <v>0.0368</v>
      </c>
      <c r="H56" s="58">
        <v>0.0368</v>
      </c>
    </row>
    <row r="57" spans="1:8" ht="12.75">
      <c r="A57" s="46"/>
      <c r="B57" s="4" t="s">
        <v>4</v>
      </c>
      <c r="C57" s="45">
        <v>1</v>
      </c>
      <c r="D57" s="5" t="e">
        <f>Tabelle4!B14</f>
        <v>#NAME?</v>
      </c>
      <c r="E57" s="5" t="e">
        <f>Tabelle4!C14</f>
        <v>#NAME?</v>
      </c>
      <c r="F57" s="5" t="e">
        <f>Tabelle4!D14</f>
        <v>#NAME?</v>
      </c>
      <c r="G57" s="5" t="e">
        <f>Tabelle4!E14</f>
        <v>#NAME?</v>
      </c>
      <c r="H57" s="5" t="e">
        <f>Tabelle4!F14</f>
        <v>#NAME?</v>
      </c>
    </row>
    <row r="58" spans="1:8" ht="12.75">
      <c r="A58" s="46"/>
      <c r="B58" s="46"/>
      <c r="D58" s="46"/>
      <c r="E58" s="46"/>
      <c r="F58" s="46"/>
      <c r="G58" s="46"/>
      <c r="H58" s="46"/>
    </row>
    <row r="59" spans="1:8" ht="12.75">
      <c r="A59" s="46"/>
      <c r="B59" s="46"/>
      <c r="D59" s="46"/>
      <c r="E59" s="46"/>
      <c r="F59" s="46"/>
      <c r="G59" s="46"/>
      <c r="H59" s="46"/>
    </row>
    <row r="60" spans="1:7" ht="12.75">
      <c r="A60" s="46" t="s">
        <v>5</v>
      </c>
      <c r="B60" s="6" t="s">
        <v>6</v>
      </c>
      <c r="C60" s="44"/>
      <c r="D60" s="52">
        <f>D38</f>
        <v>487</v>
      </c>
      <c r="E60" s="52">
        <f>E38</f>
        <v>487</v>
      </c>
      <c r="F60" s="52">
        <f>G38</f>
        <v>10487</v>
      </c>
      <c r="G60" s="46"/>
    </row>
    <row r="61" spans="1:8" ht="12.75">
      <c r="A61" s="46"/>
      <c r="B61" s="6" t="s">
        <v>7</v>
      </c>
      <c r="C61" s="44"/>
      <c r="D61" s="52">
        <f>-(D56-$E$7)*10000-10000</f>
        <v>-10358</v>
      </c>
      <c r="E61" s="52"/>
      <c r="F61" s="52"/>
      <c r="G61" s="46"/>
      <c r="H61" s="46"/>
    </row>
    <row r="62" spans="1:8" ht="12.75">
      <c r="A62" s="46"/>
      <c r="B62" s="46"/>
      <c r="D62" s="52"/>
      <c r="E62" s="52"/>
      <c r="F62" s="52"/>
      <c r="G62" s="46"/>
      <c r="H62" s="46"/>
    </row>
    <row r="63" spans="1:8" ht="12.75">
      <c r="A63" s="46" t="s">
        <v>8</v>
      </c>
      <c r="B63" s="6" t="s">
        <v>6</v>
      </c>
      <c r="C63" s="44"/>
      <c r="D63" s="52" t="e">
        <f>(D60*D57)+(E60*E57)+(F60*F57)+(G60*G57)</f>
        <v>#NAME?</v>
      </c>
      <c r="E63" s="52"/>
      <c r="F63" s="52"/>
      <c r="G63" s="46"/>
      <c r="H63" s="46"/>
    </row>
    <row r="64" spans="1:8" ht="12.75">
      <c r="A64" s="46"/>
      <c r="B64" s="6" t="s">
        <v>7</v>
      </c>
      <c r="C64" s="44"/>
      <c r="D64" s="52" t="e">
        <f>D61*D57</f>
        <v>#NAME?</v>
      </c>
      <c r="E64" s="52"/>
      <c r="F64" s="52"/>
      <c r="G64" s="46"/>
      <c r="H64" s="46"/>
    </row>
    <row r="65" spans="2:8" ht="13.5" thickBot="1">
      <c r="B65" s="6" t="s">
        <v>9</v>
      </c>
      <c r="C65" s="44"/>
      <c r="D65" s="54" t="e">
        <f>D63+D64</f>
        <v>#NAME?</v>
      </c>
      <c r="E65" s="52"/>
      <c r="F65" s="52"/>
      <c r="G65" s="46"/>
      <c r="H65" s="46"/>
    </row>
    <row r="66" spans="1:8" ht="13.5" thickTop="1">
      <c r="A66" s="46"/>
      <c r="B66" s="46"/>
      <c r="D66" s="52"/>
      <c r="E66" s="52"/>
      <c r="F66" s="52"/>
      <c r="G66" s="46"/>
      <c r="H66" s="46"/>
    </row>
    <row r="67" spans="1:8" ht="12.75">
      <c r="A67" s="51" t="s">
        <v>12</v>
      </c>
      <c r="B67" s="55" t="s">
        <v>13</v>
      </c>
      <c r="C67" s="56"/>
      <c r="D67" s="52">
        <f>D39+10000</f>
        <v>-322</v>
      </c>
      <c r="E67" s="52"/>
      <c r="F67" s="52"/>
      <c r="G67" s="46"/>
      <c r="H67" s="46"/>
    </row>
    <row r="68" spans="1:8" ht="12.75">
      <c r="A68" s="51"/>
      <c r="B68" s="55" t="s">
        <v>14</v>
      </c>
      <c r="C68" s="56"/>
      <c r="D68" s="52">
        <f>D60</f>
        <v>487</v>
      </c>
      <c r="E68" s="52"/>
      <c r="F68" s="52"/>
      <c r="G68" s="46"/>
      <c r="H68" s="46"/>
    </row>
    <row r="69" spans="1:8" ht="13.5" thickBot="1">
      <c r="A69" s="46"/>
      <c r="B69" s="55" t="s">
        <v>15</v>
      </c>
      <c r="C69" s="56"/>
      <c r="D69" s="57">
        <f>D67+D68</f>
        <v>165</v>
      </c>
      <c r="E69" s="52"/>
      <c r="F69" s="52"/>
      <c r="G69" s="46"/>
      <c r="H69" s="46"/>
    </row>
    <row r="70" spans="1:8" ht="13.5" thickTop="1">
      <c r="A70" s="46"/>
      <c r="B70" s="46"/>
      <c r="D70" s="52"/>
      <c r="E70" s="52"/>
      <c r="F70" s="52"/>
      <c r="G70" s="46"/>
      <c r="H70" s="46"/>
    </row>
    <row r="71" spans="1:8" ht="12.75">
      <c r="A71" s="46"/>
      <c r="B71" s="46"/>
      <c r="D71" s="46"/>
      <c r="E71" s="46"/>
      <c r="F71" s="46"/>
      <c r="G71" s="46"/>
      <c r="H71" s="46"/>
    </row>
    <row r="72" spans="1:8" ht="12.75">
      <c r="A72" s="46"/>
      <c r="B72" s="46"/>
      <c r="D72" s="46"/>
      <c r="E72" s="46"/>
      <c r="F72" s="46"/>
      <c r="G72" s="46"/>
      <c r="H72" s="46"/>
    </row>
    <row r="73" spans="1:8" ht="12.75">
      <c r="A73" s="46"/>
      <c r="B73" s="46"/>
      <c r="D73" s="46"/>
      <c r="E73" s="46"/>
      <c r="F73" s="46"/>
      <c r="G73" s="46"/>
      <c r="H73" s="46"/>
    </row>
    <row r="74" spans="1:8" ht="12.75">
      <c r="A74" s="46"/>
      <c r="B74" s="46"/>
      <c r="D74" s="46"/>
      <c r="E74" s="46"/>
      <c r="F74" s="46"/>
      <c r="G74" s="46"/>
      <c r="H74" s="46"/>
    </row>
    <row r="75" spans="1:8" ht="12.75">
      <c r="A75" s="46"/>
      <c r="B75" s="46"/>
      <c r="D75" s="46"/>
      <c r="E75" s="46"/>
      <c r="F75" s="46"/>
      <c r="G75" s="46"/>
      <c r="H75" s="46"/>
    </row>
    <row r="76" spans="1:8" ht="18">
      <c r="A76" s="49" t="s">
        <v>18</v>
      </c>
      <c r="B76" s="46"/>
      <c r="D76" s="46"/>
      <c r="E76" s="46"/>
      <c r="F76" s="46"/>
      <c r="G76" s="46"/>
      <c r="H76" s="46"/>
    </row>
    <row r="77" spans="1:10" ht="13.5" thickBot="1">
      <c r="A77" s="46"/>
      <c r="B77" s="46"/>
      <c r="D77" s="46"/>
      <c r="E77" s="46"/>
      <c r="F77" s="46"/>
      <c r="G77" s="46"/>
      <c r="H77" s="46"/>
      <c r="J77" s="46" t="s">
        <v>35</v>
      </c>
    </row>
    <row r="78" spans="1:8" ht="15.75">
      <c r="A78" s="50" t="s">
        <v>0</v>
      </c>
      <c r="B78" s="1" t="s">
        <v>2</v>
      </c>
      <c r="C78" s="2" t="s">
        <v>33</v>
      </c>
      <c r="D78" s="2">
        <v>1</v>
      </c>
      <c r="E78" s="2">
        <v>2</v>
      </c>
      <c r="F78" s="2">
        <v>3</v>
      </c>
      <c r="G78" s="2">
        <v>4</v>
      </c>
      <c r="H78" s="2">
        <v>5</v>
      </c>
    </row>
    <row r="79" spans="1:8" ht="13.5" thickBot="1">
      <c r="A79" s="46"/>
      <c r="B79" s="3" t="s">
        <v>3</v>
      </c>
      <c r="C79" s="58">
        <v>0.0323</v>
      </c>
      <c r="D79" s="58">
        <v>0.0388</v>
      </c>
      <c r="E79" s="58">
        <v>0.0378</v>
      </c>
      <c r="F79" s="58">
        <v>0.0368</v>
      </c>
      <c r="G79" s="58">
        <v>0.0358</v>
      </c>
      <c r="H79" s="58">
        <v>0.0348</v>
      </c>
    </row>
    <row r="80" spans="1:8" ht="12.75">
      <c r="A80" s="46"/>
      <c r="B80" s="4" t="s">
        <v>4</v>
      </c>
      <c r="C80" s="45">
        <v>1</v>
      </c>
      <c r="D80" s="5" t="e">
        <f>Tabelle5!B14</f>
        <v>#NAME?</v>
      </c>
      <c r="E80" s="5" t="e">
        <f>Tabelle5!C14</f>
        <v>#NAME?</v>
      </c>
      <c r="F80" s="5" t="e">
        <f>Tabelle5!D14</f>
        <v>#NAME?</v>
      </c>
      <c r="G80" s="5" t="e">
        <f>Tabelle5!E14</f>
        <v>#NAME?</v>
      </c>
      <c r="H80" s="5" t="e">
        <f>Tabelle5!F14</f>
        <v>#NAME?</v>
      </c>
    </row>
    <row r="81" spans="1:8" ht="12.75">
      <c r="A81" s="46"/>
      <c r="B81" s="46"/>
      <c r="D81" s="46"/>
      <c r="E81" s="46"/>
      <c r="F81" s="46"/>
      <c r="G81" s="46"/>
      <c r="H81" s="46"/>
    </row>
    <row r="82" spans="1:8" ht="12.75">
      <c r="A82" s="46"/>
      <c r="B82" s="46"/>
      <c r="D82" s="46"/>
      <c r="E82" s="46"/>
      <c r="F82" s="46"/>
      <c r="G82" s="46"/>
      <c r="H82" s="46"/>
    </row>
    <row r="83" spans="1:7" ht="12.75">
      <c r="A83" s="46" t="s">
        <v>5</v>
      </c>
      <c r="B83" s="6" t="s">
        <v>6</v>
      </c>
      <c r="C83" s="44"/>
      <c r="D83" s="52">
        <f>D60</f>
        <v>487</v>
      </c>
      <c r="E83" s="52">
        <f>F60</f>
        <v>10487</v>
      </c>
      <c r="F83" s="46"/>
      <c r="G83" s="46"/>
    </row>
    <row r="84" spans="1:8" ht="12.75">
      <c r="A84" s="46"/>
      <c r="B84" s="6" t="s">
        <v>7</v>
      </c>
      <c r="C84" s="44"/>
      <c r="D84" s="52">
        <f>-(D79-$E$7)*10000-10000</f>
        <v>-10358</v>
      </c>
      <c r="E84" s="52"/>
      <c r="F84" s="46"/>
      <c r="G84" s="46"/>
      <c r="H84" s="46"/>
    </row>
    <row r="85" spans="1:8" ht="12.75">
      <c r="A85" s="46"/>
      <c r="B85" s="46"/>
      <c r="D85" s="52"/>
      <c r="E85" s="52"/>
      <c r="F85" s="46"/>
      <c r="G85" s="46"/>
      <c r="H85" s="46"/>
    </row>
    <row r="86" spans="1:8" ht="12.75">
      <c r="A86" s="46" t="s">
        <v>8</v>
      </c>
      <c r="B86" s="6" t="s">
        <v>6</v>
      </c>
      <c r="C86" s="44"/>
      <c r="D86" s="52" t="e">
        <f>(D83*D80)+(E83*E80)+(F83*F80)+(G83*G80)</f>
        <v>#NAME?</v>
      </c>
      <c r="E86" s="52"/>
      <c r="F86" s="46"/>
      <c r="G86" s="46"/>
      <c r="H86" s="46"/>
    </row>
    <row r="87" spans="1:8" ht="12.75">
      <c r="A87" s="46"/>
      <c r="B87" s="6" t="s">
        <v>7</v>
      </c>
      <c r="C87" s="44"/>
      <c r="D87" s="52" t="e">
        <f>D84*D80</f>
        <v>#NAME?</v>
      </c>
      <c r="E87" s="52"/>
      <c r="F87" s="46"/>
      <c r="G87" s="46"/>
      <c r="H87" s="46"/>
    </row>
    <row r="88" spans="2:8" ht="13.5" thickBot="1">
      <c r="B88" s="6" t="s">
        <v>9</v>
      </c>
      <c r="C88" s="44"/>
      <c r="D88" s="54" t="e">
        <f>D86+D87</f>
        <v>#NAME?</v>
      </c>
      <c r="E88" s="52"/>
      <c r="F88" s="46"/>
      <c r="G88" s="46"/>
      <c r="H88" s="46"/>
    </row>
    <row r="89" spans="1:8" ht="13.5" thickTop="1">
      <c r="A89" s="46"/>
      <c r="B89" s="46"/>
      <c r="D89" s="52"/>
      <c r="E89" s="52"/>
      <c r="F89" s="46"/>
      <c r="G89" s="46"/>
      <c r="H89" s="46"/>
    </row>
    <row r="90" spans="1:8" ht="12.75">
      <c r="A90" s="51" t="s">
        <v>12</v>
      </c>
      <c r="B90" s="55" t="s">
        <v>13</v>
      </c>
      <c r="C90" s="56"/>
      <c r="D90" s="52">
        <f>D61+10000</f>
        <v>-358</v>
      </c>
      <c r="E90" s="52"/>
      <c r="F90" s="46"/>
      <c r="G90" s="46"/>
      <c r="H90" s="46"/>
    </row>
    <row r="91" spans="1:8" ht="12.75">
      <c r="A91" s="51"/>
      <c r="B91" s="55" t="s">
        <v>14</v>
      </c>
      <c r="C91" s="56"/>
      <c r="D91" s="52">
        <f>D83</f>
        <v>487</v>
      </c>
      <c r="E91" s="52"/>
      <c r="F91" s="46"/>
      <c r="G91" s="46"/>
      <c r="H91" s="46"/>
    </row>
    <row r="92" spans="1:8" ht="13.5" thickBot="1">
      <c r="A92" s="46"/>
      <c r="B92" s="55" t="s">
        <v>15</v>
      </c>
      <c r="C92" s="56"/>
      <c r="D92" s="57">
        <f>D90+D91</f>
        <v>129</v>
      </c>
      <c r="E92" s="52"/>
      <c r="F92" s="46"/>
      <c r="G92" s="46"/>
      <c r="H92" s="46"/>
    </row>
    <row r="93" spans="1:8" ht="13.5" thickTop="1">
      <c r="A93" s="46"/>
      <c r="B93" s="46"/>
      <c r="D93" s="46"/>
      <c r="E93" s="46"/>
      <c r="F93" s="46"/>
      <c r="G93" s="46"/>
      <c r="H93" s="46"/>
    </row>
    <row r="94" spans="1:8" ht="12.75">
      <c r="A94" s="46"/>
      <c r="B94" s="46"/>
      <c r="D94" s="46"/>
      <c r="E94" s="46"/>
      <c r="F94" s="46"/>
      <c r="G94" s="46"/>
      <c r="H94" s="46"/>
    </row>
    <row r="95" spans="1:8" ht="12.75">
      <c r="A95" s="46"/>
      <c r="B95" s="46"/>
      <c r="D95" s="46"/>
      <c r="E95" s="46"/>
      <c r="F95" s="46"/>
      <c r="G95" s="46"/>
      <c r="H95" s="46"/>
    </row>
    <row r="96" spans="1:8" ht="12.75">
      <c r="A96" s="46"/>
      <c r="B96" s="46"/>
      <c r="D96" s="46"/>
      <c r="E96" s="46"/>
      <c r="F96" s="46"/>
      <c r="G96" s="46"/>
      <c r="H96" s="46"/>
    </row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</sheetData>
  <sheetProtection password="EF20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17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GuV'!D13</f>
        <v>0.0348</v>
      </c>
      <c r="C13" s="22">
        <f>'Barwert vs GuV'!E13</f>
        <v>0.0361</v>
      </c>
      <c r="D13" s="22">
        <f>'Barwert vs GuV'!F13</f>
        <v>0.0377</v>
      </c>
      <c r="E13" s="22">
        <f>'Barwert vs GuV'!G13</f>
        <v>0.0419</v>
      </c>
      <c r="F13" s="22">
        <f>'Barwert vs GuV'!H13</f>
        <v>0.0437</v>
      </c>
      <c r="G13" s="23">
        <f>F13</f>
        <v>0.0437</v>
      </c>
      <c r="H13" s="23">
        <f>G13</f>
        <v>0.0437</v>
      </c>
      <c r="I13" s="23">
        <f>H13</f>
        <v>0.0437</v>
      </c>
      <c r="J13" s="23">
        <f>I13</f>
        <v>0.0437</v>
      </c>
      <c r="K13" s="23">
        <f>J13</f>
        <v>0.0437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2" t="s">
        <v>2</v>
      </c>
      <c r="B100" s="63">
        <v>1</v>
      </c>
      <c r="C100" s="63">
        <v>2</v>
      </c>
      <c r="D100" s="63">
        <v>3</v>
      </c>
      <c r="E100" s="63">
        <v>4</v>
      </c>
      <c r="F100" s="63">
        <v>5</v>
      </c>
      <c r="G100" s="63">
        <v>6</v>
      </c>
      <c r="H100" s="63">
        <v>7</v>
      </c>
      <c r="I100" s="63">
        <v>8</v>
      </c>
      <c r="J100" s="63">
        <v>9</v>
      </c>
      <c r="K100" s="63">
        <v>10</v>
      </c>
    </row>
    <row r="101" spans="1:11" ht="12.75">
      <c r="A101" s="62" t="s">
        <v>3</v>
      </c>
      <c r="B101" s="64">
        <f>B13</f>
        <v>0.0348</v>
      </c>
      <c r="C101" s="64">
        <f aca="true" t="shared" si="12" ref="C101:K101">C13</f>
        <v>0.0361</v>
      </c>
      <c r="D101" s="64">
        <f t="shared" si="12"/>
        <v>0.0377</v>
      </c>
      <c r="E101" s="64">
        <f t="shared" si="12"/>
        <v>0.0419</v>
      </c>
      <c r="F101" s="64">
        <f t="shared" si="12"/>
        <v>0.0437</v>
      </c>
      <c r="G101" s="64">
        <f t="shared" si="12"/>
        <v>0.0437</v>
      </c>
      <c r="H101" s="64">
        <f t="shared" si="12"/>
        <v>0.0437</v>
      </c>
      <c r="I101" s="64">
        <f t="shared" si="12"/>
        <v>0.0437</v>
      </c>
      <c r="J101" s="64">
        <f t="shared" si="12"/>
        <v>0.0437</v>
      </c>
      <c r="K101" s="64">
        <f t="shared" si="12"/>
        <v>0.0437</v>
      </c>
    </row>
    <row r="102" spans="1:11" ht="12.75">
      <c r="A102" s="62" t="s">
        <v>25</v>
      </c>
      <c r="B102" s="64" t="e">
        <f>B106</f>
        <v>#NAME?</v>
      </c>
      <c r="C102" s="64" t="e">
        <f aca="true" t="shared" si="13" ref="C102:K102">C106</f>
        <v>#NAME?</v>
      </c>
      <c r="D102" s="64" t="e">
        <f t="shared" si="13"/>
        <v>#NAME?</v>
      </c>
      <c r="E102" s="64" t="e">
        <f t="shared" si="13"/>
        <v>#NAME?</v>
      </c>
      <c r="F102" s="64" t="e">
        <f t="shared" si="13"/>
        <v>#NAME?</v>
      </c>
      <c r="G102" s="64" t="e">
        <f t="shared" si="13"/>
        <v>#NAME?</v>
      </c>
      <c r="H102" s="64" t="e">
        <f t="shared" si="13"/>
        <v>#NAME?</v>
      </c>
      <c r="I102" s="64" t="e">
        <f t="shared" si="13"/>
        <v>#NAME?</v>
      </c>
      <c r="J102" s="64" t="e">
        <f t="shared" si="13"/>
        <v>#NAME?</v>
      </c>
      <c r="K102" s="64" t="e">
        <f t="shared" si="13"/>
        <v>#NAME?</v>
      </c>
    </row>
    <row r="103" spans="1:11" ht="12.75">
      <c r="A103" s="62" t="s">
        <v>32</v>
      </c>
      <c r="B103" s="64" t="e">
        <f>B82</f>
        <v>#NAME?</v>
      </c>
      <c r="C103" s="64" t="e">
        <f aca="true" t="shared" si="14" ref="C103:J103">C82</f>
        <v>#NAME?</v>
      </c>
      <c r="D103" s="64" t="e">
        <f t="shared" si="14"/>
        <v>#NAME?</v>
      </c>
      <c r="E103" s="64" t="e">
        <f t="shared" si="14"/>
        <v>#NAME?</v>
      </c>
      <c r="F103" s="64" t="e">
        <f t="shared" si="14"/>
        <v>#NAME?</v>
      </c>
      <c r="G103" s="64" t="e">
        <f t="shared" si="14"/>
        <v>#NAME?</v>
      </c>
      <c r="H103" s="64" t="e">
        <f t="shared" si="14"/>
        <v>#NAME?</v>
      </c>
      <c r="I103" s="64" t="e">
        <f t="shared" si="14"/>
        <v>#NAME?</v>
      </c>
      <c r="J103" s="64" t="e">
        <f t="shared" si="14"/>
        <v>#NAME?</v>
      </c>
      <c r="K103" s="64"/>
    </row>
    <row r="104" spans="1:11" ht="12.75">
      <c r="A104" s="62" t="s">
        <v>4</v>
      </c>
      <c r="B104" s="65" t="e">
        <f>A116</f>
        <v>#NAME?</v>
      </c>
      <c r="C104" s="65" t="e">
        <f>A115</f>
        <v>#NAME?</v>
      </c>
      <c r="D104" s="65" t="e">
        <f>A114</f>
        <v>#NAME?</v>
      </c>
      <c r="E104" s="65" t="e">
        <f>A113</f>
        <v>#NAME?</v>
      </c>
      <c r="F104" s="65" t="e">
        <f>A112</f>
        <v>#NAME?</v>
      </c>
      <c r="G104" s="65" t="e">
        <f>A111</f>
        <v>#NAME?</v>
      </c>
      <c r="H104" s="65" t="e">
        <f>A110</f>
        <v>#NAME?</v>
      </c>
      <c r="I104" s="65" t="e">
        <f>A109</f>
        <v>#NAME?</v>
      </c>
      <c r="J104" s="65" t="e">
        <f>A108</f>
        <v>#NAME?</v>
      </c>
      <c r="K104" s="65" t="e">
        <f>A107</f>
        <v>#NAME?</v>
      </c>
    </row>
    <row r="105" spans="1:11" ht="12.75">
      <c r="A105" s="62" t="s">
        <v>24</v>
      </c>
      <c r="B105" s="65" t="e">
        <f>1/B104</f>
        <v>#NAME?</v>
      </c>
      <c r="C105" s="65" t="e">
        <f aca="true" t="shared" si="15" ref="C105:K105">1/C104</f>
        <v>#NAME?</v>
      </c>
      <c r="D105" s="65" t="e">
        <f t="shared" si="15"/>
        <v>#NAME?</v>
      </c>
      <c r="E105" s="65" t="e">
        <f t="shared" si="15"/>
        <v>#NAME?</v>
      </c>
      <c r="F105" s="65" t="e">
        <f t="shared" si="15"/>
        <v>#NAME?</v>
      </c>
      <c r="G105" s="65" t="e">
        <f t="shared" si="15"/>
        <v>#NAME?</v>
      </c>
      <c r="H105" s="65" t="e">
        <f t="shared" si="15"/>
        <v>#NAME?</v>
      </c>
      <c r="I105" s="65" t="e">
        <f t="shared" si="15"/>
        <v>#NAME?</v>
      </c>
      <c r="J105" s="65" t="e">
        <f t="shared" si="15"/>
        <v>#NAME?</v>
      </c>
      <c r="K105" s="65" t="e">
        <f t="shared" si="15"/>
        <v>#NAME?</v>
      </c>
    </row>
    <row r="106" spans="1:11" ht="12.75">
      <c r="A106" s="62" t="s">
        <v>25</v>
      </c>
      <c r="B106" s="64" t="e">
        <f>B105-1</f>
        <v>#NAME?</v>
      </c>
      <c r="C106" s="64" t="e">
        <f>(C105)^(1/2)-1</f>
        <v>#NAME?</v>
      </c>
      <c r="D106" s="64" t="e">
        <f>(D105)^(1/3)-1</f>
        <v>#NAME?</v>
      </c>
      <c r="E106" s="64" t="e">
        <f>(E105)^(1/4)-1</f>
        <v>#NAME?</v>
      </c>
      <c r="F106" s="64" t="e">
        <f>(F105)^(1/5)-1</f>
        <v>#NAME?</v>
      </c>
      <c r="G106" s="64" t="e">
        <f>(G105)^(1/6)-1</f>
        <v>#NAME?</v>
      </c>
      <c r="H106" s="64" t="e">
        <f>(H105)^(1/7)-1</f>
        <v>#NAME?</v>
      </c>
      <c r="I106" s="64" t="e">
        <f>(I105)^(1/8)-1</f>
        <v>#NAME?</v>
      </c>
      <c r="J106" s="64" t="e">
        <f>(J105)^(1/9)-1</f>
        <v>#NAME?</v>
      </c>
      <c r="K106" s="64" t="e">
        <f>(K105)^(1/10)-1</f>
        <v>#NAME?</v>
      </c>
    </row>
    <row r="107" spans="1:11" ht="12.75">
      <c r="A107" s="66" t="e">
        <f>bar(K107,K101)-J107*(SUM(B104:J104))</f>
        <v>#NAME?</v>
      </c>
      <c r="B107" s="67"/>
      <c r="C107" s="67"/>
      <c r="D107" s="67"/>
      <c r="E107" s="67"/>
      <c r="F107" s="67"/>
      <c r="G107" s="67"/>
      <c r="H107" s="67"/>
      <c r="I107" s="67"/>
      <c r="J107" s="67" t="e">
        <f>1-bar(K107,K$101)</f>
        <v>#NAME?</v>
      </c>
      <c r="K107" s="67">
        <v>1</v>
      </c>
    </row>
    <row r="108" spans="1:11" ht="12.75">
      <c r="A108" s="66" t="e">
        <f>bar(J108,J101)-I108*(SUM(B104:I104))</f>
        <v>#NAME?</v>
      </c>
      <c r="B108" s="67"/>
      <c r="C108" s="67"/>
      <c r="D108" s="67"/>
      <c r="E108" s="67"/>
      <c r="F108" s="67"/>
      <c r="G108" s="67"/>
      <c r="H108" s="67"/>
      <c r="I108" s="67" t="e">
        <f>1-bar(J108,J$101)</f>
        <v>#NAME?</v>
      </c>
      <c r="J108" s="67">
        <v>1</v>
      </c>
      <c r="K108" s="67"/>
    </row>
    <row r="109" spans="1:11" ht="12.75">
      <c r="A109" s="66" t="e">
        <f>bar(I109,I101)-H109*(SUM(B104:H104))</f>
        <v>#NAME?</v>
      </c>
      <c r="B109" s="67"/>
      <c r="C109" s="67"/>
      <c r="D109" s="67"/>
      <c r="E109" s="67"/>
      <c r="F109" s="67"/>
      <c r="G109" s="67"/>
      <c r="H109" s="67" t="e">
        <f>1-bar(I109,I$101)</f>
        <v>#NAME?</v>
      </c>
      <c r="I109" s="67">
        <v>1</v>
      </c>
      <c r="J109" s="67"/>
      <c r="K109" s="67"/>
    </row>
    <row r="110" spans="1:11" ht="12.75">
      <c r="A110" s="66" t="e">
        <f>bar(H110,H101)-G110*(SUM(B104:G104))</f>
        <v>#NAME?</v>
      </c>
      <c r="B110" s="67"/>
      <c r="C110" s="67"/>
      <c r="D110" s="67"/>
      <c r="E110" s="67"/>
      <c r="F110" s="67"/>
      <c r="G110" s="67" t="e">
        <f>1-bar(H110,H$101)</f>
        <v>#NAME?</v>
      </c>
      <c r="H110" s="67">
        <v>1</v>
      </c>
      <c r="I110" s="67"/>
      <c r="J110" s="67"/>
      <c r="K110" s="67"/>
    </row>
    <row r="111" spans="1:11" ht="12.75">
      <c r="A111" s="66" t="e">
        <f>bar(G111,G101)-F111*(SUM(B104:F104))</f>
        <v>#NAME?</v>
      </c>
      <c r="B111" s="67"/>
      <c r="C111" s="67"/>
      <c r="D111" s="67"/>
      <c r="E111" s="67"/>
      <c r="F111" s="67" t="e">
        <f>1-bar(G111,G$101)</f>
        <v>#NAME?</v>
      </c>
      <c r="G111" s="67">
        <v>1</v>
      </c>
      <c r="H111" s="67"/>
      <c r="I111" s="67"/>
      <c r="J111" s="67"/>
      <c r="K111" s="67"/>
    </row>
    <row r="112" spans="1:11" ht="12.75">
      <c r="A112" s="66" t="e">
        <f>bar(F112,F101)-E112*(SUM(B104:E104))</f>
        <v>#NAME?</v>
      </c>
      <c r="B112" s="67"/>
      <c r="C112" s="67"/>
      <c r="D112" s="67"/>
      <c r="E112" s="67" t="e">
        <f>1-bar(F112,F101)</f>
        <v>#NAME?</v>
      </c>
      <c r="F112" s="67">
        <v>1</v>
      </c>
      <c r="G112" s="67"/>
      <c r="H112" s="67"/>
      <c r="I112" s="67"/>
      <c r="J112" s="67"/>
      <c r="K112" s="67"/>
    </row>
    <row r="113" spans="1:11" ht="12.75">
      <c r="A113" s="66" t="e">
        <f>bar(E113,E101)-D113*(SUM(B104:D104))</f>
        <v>#NAME?</v>
      </c>
      <c r="B113" s="67"/>
      <c r="C113" s="67"/>
      <c r="D113" s="67" t="e">
        <f>1-bar(E113,E101)</f>
        <v>#NAME?</v>
      </c>
      <c r="E113" s="67">
        <v>1</v>
      </c>
      <c r="F113" s="67"/>
      <c r="G113" s="67"/>
      <c r="H113" s="67"/>
      <c r="I113" s="67"/>
      <c r="J113" s="67"/>
      <c r="K113" s="67"/>
    </row>
    <row r="114" spans="1:11" ht="12.75">
      <c r="A114" s="66" t="e">
        <f>bar(D114,D101)-C114*(B104+C104)</f>
        <v>#NAME?</v>
      </c>
      <c r="B114" s="67"/>
      <c r="C114" s="67" t="e">
        <f>1-bar(D114,D101)</f>
        <v>#NAME?</v>
      </c>
      <c r="D114" s="67">
        <v>1</v>
      </c>
      <c r="E114" s="67"/>
      <c r="F114" s="67"/>
      <c r="G114" s="67"/>
      <c r="H114" s="67"/>
      <c r="I114" s="67"/>
      <c r="J114" s="67"/>
      <c r="K114" s="67"/>
    </row>
    <row r="115" spans="1:11" ht="12.75">
      <c r="A115" s="66" t="e">
        <f>bar(C115,C101)-B115*B104</f>
        <v>#NAME?</v>
      </c>
      <c r="B115" s="67" t="e">
        <f>1-bar(C115,C101)</f>
        <v>#NAME?</v>
      </c>
      <c r="C115" s="67">
        <v>1</v>
      </c>
      <c r="D115" s="67"/>
      <c r="E115" s="67"/>
      <c r="F115" s="67"/>
      <c r="G115" s="67"/>
      <c r="H115" s="67"/>
      <c r="I115" s="67"/>
      <c r="J115" s="67"/>
      <c r="K115" s="67"/>
    </row>
    <row r="116" spans="1:11" ht="12.75">
      <c r="A116" s="66" t="e">
        <f>bar(B116,B101)</f>
        <v>#NAME?</v>
      </c>
      <c r="B116" s="67">
        <v>1</v>
      </c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GuV'!D79</f>
        <v>0.0388</v>
      </c>
      <c r="C13" s="22">
        <f>'Barwert vs GuV'!E79</f>
        <v>0.0378</v>
      </c>
      <c r="D13" s="22">
        <f>'Barwert vs GuV'!F79</f>
        <v>0.0368</v>
      </c>
      <c r="E13" s="22">
        <f>'Barwert vs GuV'!G79</f>
        <v>0.0358</v>
      </c>
      <c r="F13" s="22">
        <f>'Barwert vs GuV'!H79</f>
        <v>0.0348</v>
      </c>
      <c r="G13" s="23">
        <f>F13</f>
        <v>0.0348</v>
      </c>
      <c r="H13" s="23">
        <f>G13</f>
        <v>0.0348</v>
      </c>
      <c r="I13" s="23">
        <f>H13</f>
        <v>0.0348</v>
      </c>
      <c r="J13" s="23">
        <f>I13</f>
        <v>0.0348</v>
      </c>
      <c r="K13" s="23">
        <f>J13</f>
        <v>0.0348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0.0388</v>
      </c>
      <c r="C101" s="36">
        <f aca="true" t="shared" si="12" ref="C101:K101">C13</f>
        <v>0.0378</v>
      </c>
      <c r="D101" s="36">
        <f t="shared" si="12"/>
        <v>0.0368</v>
      </c>
      <c r="E101" s="36">
        <f t="shared" si="12"/>
        <v>0.0358</v>
      </c>
      <c r="F101" s="36">
        <f t="shared" si="12"/>
        <v>0.0348</v>
      </c>
      <c r="G101" s="36">
        <f t="shared" si="12"/>
        <v>0.0348</v>
      </c>
      <c r="H101" s="36">
        <f t="shared" si="12"/>
        <v>0.0348</v>
      </c>
      <c r="I101" s="36">
        <f t="shared" si="12"/>
        <v>0.0348</v>
      </c>
      <c r="J101" s="36">
        <f t="shared" si="12"/>
        <v>0.0348</v>
      </c>
      <c r="K101" s="36">
        <f t="shared" si="12"/>
        <v>0.0348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GuV'!D56</f>
        <v>0.0388</v>
      </c>
      <c r="C13" s="22">
        <f>'Barwert vs GuV'!E56</f>
        <v>0.0378</v>
      </c>
      <c r="D13" s="22">
        <f>'Barwert vs GuV'!F56</f>
        <v>0.0368</v>
      </c>
      <c r="E13" s="22">
        <f>'Barwert vs GuV'!G56</f>
        <v>0.0368</v>
      </c>
      <c r="F13" s="22">
        <f>'Barwert vs GuV'!H56</f>
        <v>0.0368</v>
      </c>
      <c r="G13" s="23">
        <f>F13</f>
        <v>0.0368</v>
      </c>
      <c r="H13" s="23">
        <f>G13</f>
        <v>0.0368</v>
      </c>
      <c r="I13" s="23">
        <f>H13</f>
        <v>0.0368</v>
      </c>
      <c r="J13" s="23">
        <f>I13</f>
        <v>0.0368</v>
      </c>
      <c r="K13" s="23">
        <f>J13</f>
        <v>0.0368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0.0388</v>
      </c>
      <c r="C101" s="36">
        <f aca="true" t="shared" si="12" ref="C101:K101">C13</f>
        <v>0.0378</v>
      </c>
      <c r="D101" s="36">
        <f t="shared" si="12"/>
        <v>0.0368</v>
      </c>
      <c r="E101" s="36">
        <f t="shared" si="12"/>
        <v>0.0368</v>
      </c>
      <c r="F101" s="36">
        <f t="shared" si="12"/>
        <v>0.0368</v>
      </c>
      <c r="G101" s="36">
        <f t="shared" si="12"/>
        <v>0.0368</v>
      </c>
      <c r="H101" s="36">
        <f t="shared" si="12"/>
        <v>0.0368</v>
      </c>
      <c r="I101" s="36">
        <f t="shared" si="12"/>
        <v>0.0368</v>
      </c>
      <c r="J101" s="36">
        <f t="shared" si="12"/>
        <v>0.0368</v>
      </c>
      <c r="K101" s="36">
        <f t="shared" si="12"/>
        <v>0.0368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GuV'!D34</f>
        <v>0.0352</v>
      </c>
      <c r="C13" s="22">
        <f>'Barwert vs GuV'!E34</f>
        <v>0.0352</v>
      </c>
      <c r="D13" s="22">
        <f>'Barwert vs GuV'!F34</f>
        <v>0.0352</v>
      </c>
      <c r="E13" s="22">
        <f>'Barwert vs GuV'!G34</f>
        <v>0.0352</v>
      </c>
      <c r="F13" s="22">
        <f>'Barwert vs GuV'!H34</f>
        <v>0.0352</v>
      </c>
      <c r="G13" s="23">
        <f>F13</f>
        <v>0.0352</v>
      </c>
      <c r="H13" s="23">
        <f>G13</f>
        <v>0.0352</v>
      </c>
      <c r="I13" s="23">
        <f>H13</f>
        <v>0.0352</v>
      </c>
      <c r="J13" s="23">
        <f>I13</f>
        <v>0.0352</v>
      </c>
      <c r="K13" s="23">
        <f>J13</f>
        <v>0.0352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0.0352</v>
      </c>
      <c r="C101" s="36">
        <f aca="true" t="shared" si="12" ref="C101:K101">C13</f>
        <v>0.0352</v>
      </c>
      <c r="D101" s="36">
        <f t="shared" si="12"/>
        <v>0.0352</v>
      </c>
      <c r="E101" s="36">
        <f t="shared" si="12"/>
        <v>0.0352</v>
      </c>
      <c r="F101" s="36">
        <f t="shared" si="12"/>
        <v>0.0352</v>
      </c>
      <c r="G101" s="36">
        <f t="shared" si="12"/>
        <v>0.0352</v>
      </c>
      <c r="H101" s="36">
        <f t="shared" si="12"/>
        <v>0.0352</v>
      </c>
      <c r="I101" s="36">
        <f t="shared" si="12"/>
        <v>0.0352</v>
      </c>
      <c r="J101" s="36">
        <f t="shared" si="12"/>
        <v>0.0352</v>
      </c>
      <c r="K101" s="36">
        <f t="shared" si="12"/>
        <v>0.0352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Jessica Moll</cp:lastModifiedBy>
  <dcterms:created xsi:type="dcterms:W3CDTF">2001-02-16T16:56:16Z</dcterms:created>
  <dcterms:modified xsi:type="dcterms:W3CDTF">2007-11-15T08:58:06Z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