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545" windowHeight="456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<sst xmlns="http://schemas.openxmlformats.org/spreadsheetml/2006/main" count="31" uniqueCount="31">
  <si>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Umwelt-
zustand</t>
  </si>
  <si>
    <t>Rendite
Marktportf.</t>
  </si>
  <si>
    <t>Eintrittswahr-
scheinlichk.</t>
  </si>
  <si>
    <t>risikoloser Zinssatz</t>
  </si>
  <si>
    <t>E(FCF)</t>
  </si>
  <si>
    <r>
      <t>E(R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)</t>
    </r>
  </si>
  <si>
    <r>
      <t>Var(R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)</t>
    </r>
  </si>
  <si>
    <r>
      <t>Cov(FCF, R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)</t>
    </r>
  </si>
  <si>
    <t>Risikoabschl.</t>
  </si>
  <si>
    <t>Marktwert</t>
  </si>
  <si>
    <t>Kapitalwert</t>
  </si>
  <si>
    <t>Beta i</t>
  </si>
  <si>
    <t>FCF
Investition I</t>
  </si>
  <si>
    <t>FCF
Investition II</t>
  </si>
  <si>
    <t>FCF
Investition III</t>
  </si>
  <si>
    <t>Anschaffungsauszahlung I</t>
  </si>
  <si>
    <t>Anschaffungsauszahlung II</t>
  </si>
  <si>
    <t>Anschaffungsauszahlung III</t>
  </si>
  <si>
    <t>I</t>
  </si>
  <si>
    <t>II</t>
  </si>
  <si>
    <t>III</t>
  </si>
  <si>
    <t>FCF
Unternehmen</t>
  </si>
  <si>
    <t>risikoadj. Zins</t>
  </si>
  <si>
    <t>Einzelbetrachtung der Investitionen</t>
  </si>
  <si>
    <t>Unter-
nehmen</t>
  </si>
  <si>
    <t>Investitionsrenditen in den 
einzelnen Umwelt-
zuständen s = 1 bis s = 3</t>
  </si>
  <si>
    <r>
      <t>k</t>
    </r>
    <r>
      <rPr>
        <vertAlign val="subscript"/>
        <sz val="10"/>
        <rFont val="Arial"/>
        <family val="2"/>
      </rPr>
      <t>x,M</t>
    </r>
  </si>
  <si>
    <r>
      <t>E(R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>)</t>
    </r>
  </si>
  <si>
    <r>
      <t>σ</t>
    </r>
    <r>
      <rPr>
        <vertAlign val="subscript"/>
        <sz val="10"/>
        <rFont val="Arial"/>
        <family val="2"/>
      </rPr>
      <t>x</t>
    </r>
  </si>
  <si>
    <r>
      <t>Var(R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>)</t>
    </r>
  </si>
  <si>
    <r>
      <t>Cov(R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>, R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</si>
</sst>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000000"/>
    <numFmt numFmtId="167" formatCode="0.000000"/>
    <numFmt numFmtId="168" formatCode="0.00000"/>
    <numFmt numFmtId="169" formatCode="0.000000000"/>
    <numFmt numFmtId="170" formatCode="0.0000000000"/>
    <numFmt numFmtId="171" formatCode="0.00000000"/>
  </numFmts>
  <fonts count="3">
    <font>
      <sz val="10"/>
      <name val="Arial"/>
      <family val="0"/>
    </font>
    <font>
      <vertAlign val="subscript"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25</xdr:row>
      <xdr:rowOff>38100</xdr:rowOff>
    </xdr:from>
    <xdr:to>
      <xdr:col>8</xdr:col>
      <xdr:colOff>419100</xdr:colOff>
      <xdr:row>26</xdr:row>
      <xdr:rowOff>9525</xdr:rowOff>
    </xdr:to>
    <xdr:sp>
      <xdr:nvSpPr>
        <xdr:cNvPr id="1" name="Line 4"/>
        <xdr:cNvSpPr>
          <a:spLocks/>
        </xdr:cNvSpPr>
      </xdr:nvSpPr>
      <xdr:spPr>
        <a:xfrm flipH="1">
          <a:off x="6257925" y="4276725"/>
          <a:ext cx="4095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21</xdr:row>
      <xdr:rowOff>180975</xdr:rowOff>
    </xdr:from>
    <xdr:to>
      <xdr:col>11</xdr:col>
      <xdr:colOff>0</xdr:colOff>
      <xdr:row>26</xdr:row>
      <xdr:rowOff>95250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6657975" y="3714750"/>
          <a:ext cx="1876425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Alternativ kann das Beta des Unternehmens auch über eine Gewichtung der Betas der Einzelinvestitionen berechnet werden.</a:t>
          </a:r>
        </a:p>
      </xdr:txBody>
    </xdr:sp>
    <xdr:clientData/>
  </xdr:twoCellAnchor>
  <xdr:twoCellAnchor>
    <xdr:from>
      <xdr:col>9</xdr:col>
      <xdr:colOff>0</xdr:colOff>
      <xdr:row>5</xdr:row>
      <xdr:rowOff>152400</xdr:rowOff>
    </xdr:from>
    <xdr:to>
      <xdr:col>14</xdr:col>
      <xdr:colOff>438150</xdr:colOff>
      <xdr:row>9</xdr:row>
      <xdr:rowOff>19050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7010400" y="962025"/>
          <a:ext cx="42481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Boris Nöll (2008). Quelle: Nöll / Wiedemann (2008): Investitionen unter Unsicherheit - Rendite-/Risikoanalysen von Investitionen im Kontext einer wertorientierten Unternehmensführung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"/>
  <sheetViews>
    <sheetView tabSelected="1" workbookViewId="0" topLeftCell="A1">
      <selection activeCell="A1" sqref="A1"/>
    </sheetView>
  </sheetViews>
  <sheetFormatPr defaultColWidth="11.421875" defaultRowHeight="12.75"/>
  <cols>
    <col min="3" max="3" width="12.57421875" style="0" bestFit="1" customWidth="1"/>
    <col min="6" max="6" width="12.57421875" style="0" customWidth="1"/>
  </cols>
  <sheetData>
    <row r="2" spans="2:11" ht="12.75">
      <c r="B2" s="10" t="s">
        <v>0</v>
      </c>
      <c r="C2" s="10" t="s">
        <v>12</v>
      </c>
      <c r="D2" s="10" t="s">
        <v>13</v>
      </c>
      <c r="E2" s="10" t="s">
        <v>14</v>
      </c>
      <c r="F2" s="10" t="s">
        <v>21</v>
      </c>
      <c r="G2" s="10" t="s">
        <v>1</v>
      </c>
      <c r="H2" s="10" t="s">
        <v>2</v>
      </c>
      <c r="J2">
        <v>350</v>
      </c>
      <c r="K2" t="s">
        <v>15</v>
      </c>
    </row>
    <row r="3" spans="2:11" ht="12.75">
      <c r="B3" s="11"/>
      <c r="C3" s="11"/>
      <c r="D3" s="11"/>
      <c r="E3" s="11"/>
      <c r="F3" s="11"/>
      <c r="G3" s="11"/>
      <c r="H3" s="11"/>
      <c r="J3">
        <v>90</v>
      </c>
      <c r="K3" t="s">
        <v>16</v>
      </c>
    </row>
    <row r="4" spans="2:11" ht="12.75">
      <c r="B4">
        <v>1</v>
      </c>
      <c r="C4">
        <v>450</v>
      </c>
      <c r="D4">
        <v>320</v>
      </c>
      <c r="E4">
        <v>400</v>
      </c>
      <c r="F4">
        <f>SUM(C4:E4)</f>
        <v>1170</v>
      </c>
      <c r="G4">
        <v>0.21</v>
      </c>
      <c r="H4">
        <v>0.25</v>
      </c>
      <c r="J4">
        <v>280</v>
      </c>
      <c r="K4" t="s">
        <v>17</v>
      </c>
    </row>
    <row r="5" spans="2:11" ht="12.75">
      <c r="B5">
        <v>2</v>
      </c>
      <c r="C5">
        <v>410</v>
      </c>
      <c r="D5">
        <v>250</v>
      </c>
      <c r="E5">
        <v>500</v>
      </c>
      <c r="F5">
        <f>SUM(C5:E5)</f>
        <v>1160</v>
      </c>
      <c r="G5">
        <v>0.08</v>
      </c>
      <c r="H5">
        <v>0.4</v>
      </c>
      <c r="J5">
        <v>0.05</v>
      </c>
      <c r="K5" t="s">
        <v>3</v>
      </c>
    </row>
    <row r="6" spans="2:8" ht="12.75">
      <c r="B6">
        <v>3</v>
      </c>
      <c r="C6">
        <v>500</v>
      </c>
      <c r="D6">
        <v>200</v>
      </c>
      <c r="E6">
        <v>600</v>
      </c>
      <c r="F6">
        <f>SUM(C6:E6)</f>
        <v>1300</v>
      </c>
      <c r="G6">
        <v>0.18</v>
      </c>
      <c r="H6">
        <v>0.35</v>
      </c>
    </row>
    <row r="8" ht="13.5" thickBot="1"/>
    <row r="9" spans="3:7" ht="12.75">
      <c r="C9" s="12" t="s">
        <v>23</v>
      </c>
      <c r="D9" s="13"/>
      <c r="E9" s="14"/>
      <c r="G9" s="8" t="s">
        <v>24</v>
      </c>
    </row>
    <row r="10" spans="3:7" ht="13.5" thickBot="1">
      <c r="C10" s="15"/>
      <c r="D10" s="16"/>
      <c r="E10" s="17"/>
      <c r="G10" s="9"/>
    </row>
    <row r="11" spans="3:5" ht="12.75">
      <c r="C11" s="1" t="s">
        <v>18</v>
      </c>
      <c r="D11" s="1" t="s">
        <v>19</v>
      </c>
      <c r="E11" s="1" t="s">
        <v>20</v>
      </c>
    </row>
    <row r="12" spans="2:7" ht="12.75">
      <c r="B12" t="s">
        <v>4</v>
      </c>
      <c r="C12" s="2">
        <f>C4*$H$4+C5*$H$5+C6*$H$6</f>
        <v>451.5</v>
      </c>
      <c r="D12" s="2">
        <f>D4*$H$4+D5*$H$5+D6*$H$6</f>
        <v>250</v>
      </c>
      <c r="E12" s="2">
        <f>E4*$H$4+E5*$H$5+E6*$H$6</f>
        <v>510</v>
      </c>
      <c r="G12" s="7">
        <f>F4*$H$4+F5*$H$5+F6*$H$6</f>
        <v>1211.5</v>
      </c>
    </row>
    <row r="13" spans="2:7" ht="15.75">
      <c r="B13" t="s">
        <v>5</v>
      </c>
      <c r="C13">
        <f>$G$4*$H$4+$G$5*$H$5+$G$6*$H$6</f>
        <v>0.1475</v>
      </c>
      <c r="D13">
        <f>C13</f>
        <v>0.1475</v>
      </c>
      <c r="E13">
        <f>D13</f>
        <v>0.1475</v>
      </c>
      <c r="G13">
        <f>E13</f>
        <v>0.1475</v>
      </c>
    </row>
    <row r="14" spans="2:7" ht="15.75">
      <c r="B14" t="s">
        <v>6</v>
      </c>
      <c r="C14" s="3">
        <f>H4*(G4-C13)^2+H5*(G5-C13)^2+H6*(G6-C13)^2</f>
        <v>0.0031687499999999997</v>
      </c>
      <c r="D14" s="3">
        <f>C14</f>
        <v>0.0031687499999999997</v>
      </c>
      <c r="E14" s="3">
        <f>D14</f>
        <v>0.0031687499999999997</v>
      </c>
      <c r="G14" s="3">
        <f>E14</f>
        <v>0.0031687499999999997</v>
      </c>
    </row>
    <row r="15" spans="2:7" ht="15.75">
      <c r="B15" t="s">
        <v>7</v>
      </c>
      <c r="C15" s="3">
        <f>$H$4*(C4-C12)*($G$4-$C$13)+$H$5*(C5-C12)*($G$5-$C$13)+$H$6*(C6-C12)*($G$6-$C$13)</f>
        <v>1.6487499999999997</v>
      </c>
      <c r="D15" s="3">
        <f>$H$4*(D4-D12)*($G$4-$C$13)+$H$5*(D5-D12)*($G$5-$C$13)+$H$6*(D6-D12)*($G$6-$C$13)</f>
        <v>0.525</v>
      </c>
      <c r="E15" s="3">
        <f>$H$4*(E4-E12)*($G$4-$C$13)+$H$5*(E5-E12)*($G$5-$C$13)+$H$6*(E6-E12)*($G$6-$C$13)</f>
        <v>-0.42500000000000004</v>
      </c>
      <c r="G15" s="3">
        <f>$H$4*(F4-G12)*($G$4-$C$13)+$H$5*(F5-G12)*($G$5-$C$13)+$H$6*(F6-G12)*($G$6-$C$13)</f>
        <v>1.7487499999999998</v>
      </c>
    </row>
    <row r="17" spans="2:9" ht="12.75">
      <c r="B17" t="s">
        <v>8</v>
      </c>
      <c r="C17" s="2">
        <f>($C$13-$J$5)/$C$14*C15</f>
        <v>50.730769230769226</v>
      </c>
      <c r="D17" s="2">
        <f>($C$13-$J$5)/$C$14*D15</f>
        <v>16.153846153846153</v>
      </c>
      <c r="E17" s="2">
        <f>($C$13-$J$5)/$C$14*E15</f>
        <v>-13.076923076923078</v>
      </c>
      <c r="G17" s="2">
        <f>($C$13-$J$5)/$C$14*G15</f>
        <v>53.80769230769231</v>
      </c>
      <c r="I17" s="2"/>
    </row>
    <row r="18" ht="12.75">
      <c r="I18" s="2"/>
    </row>
    <row r="19" spans="2:7" ht="12.75">
      <c r="B19" t="s">
        <v>9</v>
      </c>
      <c r="C19" s="2">
        <f>(C12-C17)/(1+$J$5)</f>
        <v>381.68498168498166</v>
      </c>
      <c r="D19" s="2">
        <f>(D12-D17)/(1+$J$5)</f>
        <v>222.7106227106227</v>
      </c>
      <c r="E19" s="2">
        <f>(E12-E17)/(1+$J$5)</f>
        <v>498.16849816849816</v>
      </c>
      <c r="F19" s="2"/>
      <c r="G19" s="7">
        <f>(G12-G17)/(1+$J$5)</f>
        <v>1102.5641025641025</v>
      </c>
    </row>
    <row r="20" spans="2:7" ht="12.75">
      <c r="B20" t="s">
        <v>10</v>
      </c>
      <c r="C20" s="2">
        <f>C19-J2</f>
        <v>31.684981684981665</v>
      </c>
      <c r="D20" s="2">
        <f>D19-J3</f>
        <v>132.7106227106227</v>
      </c>
      <c r="E20" s="2">
        <f>E19-J4</f>
        <v>218.16849816849816</v>
      </c>
      <c r="G20" s="2">
        <f>G19-SUM(J2:J4)</f>
        <v>382.56410256410254</v>
      </c>
    </row>
    <row r="21" ht="12.75" customHeight="1"/>
    <row r="22" spans="2:7" ht="15.75">
      <c r="B22" t="s">
        <v>30</v>
      </c>
      <c r="C22">
        <f>$H$4*(C23-C26)*($G$4-C13)+$H$5*(C24-C26)*($G$5-C13)+$H$6*(C25-C26)*($G$6-C13)</f>
        <v>0.004319661708253356</v>
      </c>
      <c r="D22">
        <f>$H$4*(D23-D26)*($G$4-D13)+$H$5*(D24-D26)*($G$5-D13)+$H$6*(D25-D26)*($G$6-D13)</f>
        <v>0.0023573190789473696</v>
      </c>
      <c r="E22">
        <f>$H$4*(E23-E26)*($G$4-E13)+$H$5*(E24-E26)*($G$5-E13)+$H$6*(E25-E26)*($G$6-E13)</f>
        <v>-0.0008531250000000002</v>
      </c>
      <c r="G22" s="3">
        <f>$H$4*(G23-G26)*($G$4-G13)+$H$5*(G24-G26)*($G$5-G13)+$H$6*(G25-G26)*($G$6-G13)</f>
        <v>0.0015860755813953496</v>
      </c>
    </row>
    <row r="23" spans="1:7" ht="14.25" customHeight="1">
      <c r="A23" s="10" t="s">
        <v>25</v>
      </c>
      <c r="B23" s="10"/>
      <c r="C23" s="3">
        <f>C4/C19-1</f>
        <v>0.17898272552783112</v>
      </c>
      <c r="D23" s="3">
        <f>D4/D19-1</f>
        <v>0.43684210526315814</v>
      </c>
      <c r="E23" s="3">
        <f>E4/E19-1</f>
        <v>-0.19705882352941173</v>
      </c>
      <c r="F23" s="3"/>
      <c r="G23" s="3">
        <f>F4/G19-1</f>
        <v>0.061162790697674385</v>
      </c>
    </row>
    <row r="24" spans="1:7" ht="12.75">
      <c r="A24" s="10"/>
      <c r="B24" s="10"/>
      <c r="C24" s="3">
        <f>C5/C19-1</f>
        <v>0.07418426103646847</v>
      </c>
      <c r="D24" s="3">
        <f>D5/D19-1</f>
        <v>0.12253289473684226</v>
      </c>
      <c r="E24" s="3">
        <f>E5/E19-1</f>
        <v>0.003676470588235281</v>
      </c>
      <c r="G24" s="3">
        <f>F5/G19-1</f>
        <v>0.052093023255813886</v>
      </c>
    </row>
    <row r="25" spans="1:7" ht="12.75">
      <c r="A25" s="10"/>
      <c r="B25" s="10"/>
      <c r="C25" s="3">
        <f>C6/C19-1</f>
        <v>0.3099808061420346</v>
      </c>
      <c r="D25" s="3">
        <f>D6/D19-1</f>
        <v>-0.10197368421052622</v>
      </c>
      <c r="E25" s="3">
        <f>E6/E19-1</f>
        <v>0.2044117647058823</v>
      </c>
      <c r="G25" s="3">
        <f>F6/G19-1</f>
        <v>0.17906976744186043</v>
      </c>
    </row>
    <row r="26" spans="2:7" ht="15.75">
      <c r="B26" t="s">
        <v>27</v>
      </c>
      <c r="C26" s="4">
        <f>$H$4*C23+$H$5*C24+$H$6*C25</f>
        <v>0.18291266794625727</v>
      </c>
      <c r="D26" s="4">
        <f>$H$4*D23+$H$5*D24+$H$6*D25</f>
        <v>0.12253289473684226</v>
      </c>
      <c r="E26" s="4">
        <f>$H$4*E23+$H$5*E24+$H$6*E25</f>
        <v>0.02374999999999998</v>
      </c>
      <c r="F26" s="4"/>
      <c r="G26" s="5">
        <f>$H$4*G23+$H$5*G24+$H$6*G25</f>
        <v>0.09880232558139529</v>
      </c>
    </row>
    <row r="27" spans="2:8" ht="12.75">
      <c r="B27" t="s">
        <v>11</v>
      </c>
      <c r="C27" s="3">
        <f>C22/C14</f>
        <v>1.3632068507308424</v>
      </c>
      <c r="D27" s="3">
        <f>D22/D14</f>
        <v>0.7439271255060733</v>
      </c>
      <c r="E27" s="3">
        <f>E22/E14</f>
        <v>-0.26923076923076933</v>
      </c>
      <c r="G27" s="3">
        <f>G22/G14</f>
        <v>0.5005366726296961</v>
      </c>
      <c r="H27" s="3">
        <f>C27*C19/SUM(C19:E19)+D27*D19/SUM(C19:E19)+E27*E19/SUM(C19:E19)</f>
        <v>0.5005366726296957</v>
      </c>
    </row>
    <row r="28" spans="2:7" ht="15.75">
      <c r="B28" t="s">
        <v>29</v>
      </c>
      <c r="C28" s="3">
        <f>$H$4*(C23-C26)^2+$H$5*(C24-C26)^2+$H$6*(C25-C26)^2</f>
        <v>0.010383816810098688</v>
      </c>
      <c r="D28" s="3">
        <f>$H$4*(D23-D26)^2+$H$5*(D24-D26)^2+$H$6*(D25-D26)^2</f>
        <v>0.04233869135214684</v>
      </c>
      <c r="E28" s="3">
        <f>$H$4*(E23-E26)^2+$H$5*(E24-E26)^2+$H$6*(E25-E26)^2</f>
        <v>0.02377384839965397</v>
      </c>
      <c r="G28" s="3">
        <f>$H$4*(G23-G26)^2+$H$5*(G24-G26)^2+$H$6*(G25-G26)^2</f>
        <v>0.0034818889940508393</v>
      </c>
    </row>
    <row r="29" spans="2:7" ht="15.75">
      <c r="B29" s="6" t="s">
        <v>28</v>
      </c>
      <c r="C29" s="3">
        <f>SQRT(C28)</f>
        <v>0.10190101476481325</v>
      </c>
      <c r="D29" s="3">
        <f>SQRT(D28)</f>
        <v>0.20576367840837906</v>
      </c>
      <c r="E29" s="3">
        <f>SQRT(E28)</f>
        <v>0.15418770508589189</v>
      </c>
      <c r="G29" s="3">
        <f>SQRT(G28)</f>
        <v>0.05900753336694256</v>
      </c>
    </row>
    <row r="30" spans="2:7" ht="15.75">
      <c r="B30" t="s">
        <v>26</v>
      </c>
      <c r="C30" s="3">
        <f>C22/C29/SQRT(C14)</f>
        <v>0.7530559415388715</v>
      </c>
      <c r="D30" s="3">
        <f>D22/D29/SQRT(D14)</f>
        <v>0.20351933162035316</v>
      </c>
      <c r="E30" s="3">
        <f>E22/E29/SQRT(E14)</f>
        <v>-0.09829217289267766</v>
      </c>
      <c r="G30" s="3">
        <f>G22/G29/SQRT(G14)</f>
        <v>0.47749895994268543</v>
      </c>
    </row>
    <row r="31" spans="2:7" ht="12.75">
      <c r="B31" t="s">
        <v>22</v>
      </c>
      <c r="C31" s="3">
        <f>$J$5+(C13-$J$5)*C27</f>
        <v>0.1829126679462571</v>
      </c>
      <c r="D31" s="3">
        <f>$J$5+(D13-$J$5)*D27</f>
        <v>0.12253289473684215</v>
      </c>
      <c r="E31" s="3">
        <f>$J$5+(E13-$J$5)*E27</f>
        <v>0.023749999999999997</v>
      </c>
      <c r="F31" s="3"/>
      <c r="G31" s="3">
        <f>$J$5+(G13-$J$5)*G27</f>
        <v>0.09880232558139537</v>
      </c>
    </row>
    <row r="33" spans="9:10" ht="12.75">
      <c r="I33" s="2"/>
      <c r="J33" s="2"/>
    </row>
    <row r="34" spans="9:10" ht="12.75">
      <c r="I34" s="2"/>
      <c r="J34" s="2"/>
    </row>
    <row r="35" spans="9:10" ht="12.75">
      <c r="I35" s="2"/>
      <c r="J35" s="2"/>
    </row>
  </sheetData>
  <mergeCells count="10">
    <mergeCell ref="G9:G10"/>
    <mergeCell ref="A23:B25"/>
    <mergeCell ref="G2:G3"/>
    <mergeCell ref="H2:H3"/>
    <mergeCell ref="D2:D3"/>
    <mergeCell ref="E2:E3"/>
    <mergeCell ref="F2:F3"/>
    <mergeCell ref="B2:B3"/>
    <mergeCell ref="C2:C3"/>
    <mergeCell ref="C9:E10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Investitionen unter Unsicherheit</dc:creator>
  <cp:keywords/>
  <dc:description/>
  <cp:lastModifiedBy>Boris Nöll</cp:lastModifiedBy>
  <dcterms:created xsi:type="dcterms:W3CDTF">2008-04-30T16:55:11Z</dcterms:created>
  <dcterms:modified xsi:type="dcterms:W3CDTF">2008-10-21T09:41:09Z</dcterms:modified>
  <cp:category/>
  <cp:version/>
  <cp:contentType/>
  <cp:contentStatus/>
</cp:coreProperties>
</file>