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tabRatio="900" activeTab="0"/>
  </bookViews>
  <sheets>
    <sheet name="Performancemessung" sheetId="1" r:id="rId1"/>
    <sheet name="Bonitätsrisikoloser Barwert" sheetId="2" r:id="rId2"/>
    <sheet name="Bonitätsäquivalenter Barwert" sheetId="3" r:id="rId3"/>
    <sheet name="Bonitätsrisikolose Zinsen t=0" sheetId="4" r:id="rId4"/>
    <sheet name="Bonitätsäquivalente Zinsen t=0" sheetId="5" r:id="rId5"/>
    <sheet name="Bonitätsrisikolose Zinsen t=1" sheetId="6" r:id="rId6"/>
    <sheet name="Bonitätsäquivalente Zinsen t=1" sheetId="7" r:id="rId7"/>
    <sheet name="Spreads" sheetId="8" r:id="rId8"/>
  </sheets>
  <definedNames>
    <definedName name="ZBAF" localSheetId="4">'Bonitätsäquivalente Zinsen t=0'!$A$11:$K$93</definedName>
    <definedName name="ZBAF" localSheetId="6">'Bonitätsäquivalente Zinsen t=1'!$A$11:$K$93</definedName>
    <definedName name="ZBAF" localSheetId="5">'Bonitätsrisikolose Zinsen t=1'!$A$11:$K$93</definedName>
    <definedName name="ZBAF">'Bonitätsrisikolose Zinsen t=0'!$A$11:$K$93</definedName>
  </definedNames>
  <calcPr fullCalcOnLoad="1"/>
</workbook>
</file>

<file path=xl/sharedStrings.xml><?xml version="1.0" encoding="utf-8"?>
<sst xmlns="http://schemas.openxmlformats.org/spreadsheetml/2006/main" count="251" uniqueCount="68">
  <si>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</si>
  <si>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</si>
  <si>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</si>
  <si>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</si>
  <si>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</si>
  <si>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</si>
  <si>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</si>
  <si>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</si>
  <si>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</si>
  <si>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</si>
  <si>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Finanz- und Bankmanagement</t>
  </si>
  <si>
    <t>ZB-Aufzinsfaktoren ZB-UF(t,LZ)</t>
  </si>
  <si>
    <t>www.zinsrisiko.de</t>
  </si>
  <si>
    <t>Prof. Dr. Arnd Wiedemann</t>
  </si>
  <si>
    <t>www.banklehrstuhl.de</t>
  </si>
  <si>
    <t>www.ccfb.de</t>
  </si>
  <si>
    <t>www.cfar.de</t>
  </si>
  <si>
    <t>(c) 1998 - 2002, Peter Hager</t>
  </si>
  <si>
    <t>Laufzeit der Anleihe</t>
  </si>
  <si>
    <t>Volumen der Anleihe</t>
  </si>
  <si>
    <t>TEUR</t>
  </si>
  <si>
    <t>Kreditspread</t>
  </si>
  <si>
    <t>t=0</t>
  </si>
  <si>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</si>
  <si>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</si>
  <si>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</si>
  <si>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</si>
  <si>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</si>
  <si>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</si>
  <si>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</si>
  <si>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</si>
  <si>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</si>
  <si>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t=10</t>
  </si>
  <si>
    <t>Risikoloser Marktzins</t>
  </si>
  <si>
    <t>bonitätsrisikoloser Barwert</t>
  </si>
  <si>
    <t>bonitätsäquivalenter Barwert</t>
  </si>
  <si>
    <t>Barwert der Bonitätsspreads</t>
  </si>
  <si>
    <t>Performancemessung für die Periode von t = 0 bis t = 1</t>
  </si>
  <si>
    <t>Kauf und Bewertung der Anleihe in t = 0</t>
  </si>
  <si>
    <t>Verkauf und Bewertung der Anleihe in t = 1</t>
  </si>
  <si>
    <t>Cash Flow</t>
  </si>
  <si>
    <t>Abzinsfaktoren</t>
  </si>
  <si>
    <t>Barwert</t>
  </si>
  <si>
    <t>CF</t>
  </si>
  <si>
    <t>Bonitätsrisikolose Zinsen in t=0</t>
  </si>
  <si>
    <t>Bonitätsäquivalente Zinsen in t=0</t>
  </si>
  <si>
    <t>Bonitätsrisikolose Zinsen in t=1</t>
  </si>
  <si>
    <t>Bonitätsäquivalente Zinsen in t=1</t>
  </si>
  <si>
    <t>Performance der Zinsbuchsteuerung</t>
  </si>
  <si>
    <t>Barwert in t=0</t>
  </si>
  <si>
    <t>Barwert in t=1</t>
  </si>
  <si>
    <t>Performance</t>
  </si>
  <si>
    <t>absolut</t>
  </si>
  <si>
    <t>relativ</t>
  </si>
  <si>
    <t>Performance der Bonitätsrisikosteuerung</t>
  </si>
  <si>
    <t>(risikolos)</t>
  </si>
  <si>
    <t>in t=0</t>
  </si>
  <si>
    <t>in t=1</t>
  </si>
  <si>
    <t>Gutschrift</t>
  </si>
  <si>
    <t>Belastung</t>
  </si>
  <si>
    <t>Bonitätsrisikolose Kurve in t=0</t>
  </si>
  <si>
    <t>Bonitätsäquivalente Kurve in t=0</t>
  </si>
  <si>
    <t>Creditspreads in t=0</t>
  </si>
  <si>
    <t>Bonitätsäquivalente Kurve in t=1</t>
  </si>
  <si>
    <t>Bonitätsrisikolose Kurve in t=1</t>
  </si>
  <si>
    <t>Creditspreads in t=1</t>
  </si>
  <si>
    <t>Veränderung der Spreads</t>
  </si>
  <si>
    <t>zurück zur Performancemessung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</si>
</sst>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0%"/>
    <numFmt numFmtId="174" formatCode="0.000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000"/>
    <numFmt numFmtId="179" formatCode="#,##0.00_ ;[Red]\-#,##0.00\ "/>
    <numFmt numFmtId="180" formatCode="#,##0.0000"/>
  </numFmts>
  <fonts count="22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10" fillId="2" borderId="0" xfId="18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0" fontId="7" fillId="2" borderId="0" xfId="0" applyFont="1" applyFill="1" applyAlignment="1">
      <alignment/>
    </xf>
    <xf numFmtId="0" fontId="12" fillId="2" borderId="0" xfId="18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72" fontId="7" fillId="2" borderId="0" xfId="0" applyNumberFormat="1" applyFont="1" applyFill="1" applyAlignment="1" applyProtection="1">
      <alignment/>
      <protection hidden="1"/>
    </xf>
    <xf numFmtId="173" fontId="7" fillId="2" borderId="0" xfId="0" applyNumberFormat="1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4" fillId="2" borderId="0" xfId="18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/>
      <protection hidden="1"/>
    </xf>
    <xf numFmtId="0" fontId="15" fillId="3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10" fontId="5" fillId="4" borderId="0" xfId="0" applyNumberFormat="1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 locked="0"/>
    </xf>
    <xf numFmtId="0" fontId="5" fillId="4" borderId="0" xfId="0" applyFont="1" applyFill="1" applyAlignment="1" applyProtection="1">
      <alignment/>
      <protection hidden="1" locked="0"/>
    </xf>
    <xf numFmtId="3" fontId="5" fillId="4" borderId="0" xfId="0" applyNumberFormat="1" applyFont="1" applyFill="1" applyAlignment="1" applyProtection="1">
      <alignment/>
      <protection hidden="1" locked="0"/>
    </xf>
    <xf numFmtId="3" fontId="5" fillId="2" borderId="0" xfId="0" applyNumberFormat="1" applyFont="1" applyFill="1" applyAlignment="1" applyProtection="1">
      <alignment/>
      <protection hidden="1" locked="0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/>
      <protection hidden="1"/>
    </xf>
    <xf numFmtId="3" fontId="5" fillId="2" borderId="0" xfId="0" applyNumberFormat="1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 horizontal="right"/>
      <protection hidden="1"/>
    </xf>
    <xf numFmtId="10" fontId="6" fillId="2" borderId="0" xfId="0" applyNumberFormat="1" applyFont="1" applyFill="1" applyAlignment="1" applyProtection="1">
      <alignment/>
      <protection hidden="1"/>
    </xf>
    <xf numFmtId="3" fontId="6" fillId="2" borderId="0" xfId="0" applyNumberFormat="1" applyFont="1" applyFill="1" applyAlignment="1" applyProtection="1">
      <alignment/>
      <protection hidden="1"/>
    </xf>
    <xf numFmtId="172" fontId="7" fillId="2" borderId="0" xfId="0" applyNumberFormat="1" applyFont="1" applyFill="1" applyBorder="1" applyAlignment="1" applyProtection="1">
      <alignment/>
      <protection hidden="1"/>
    </xf>
    <xf numFmtId="174" fontId="7" fillId="2" borderId="0" xfId="0" applyNumberFormat="1" applyFont="1" applyFill="1" applyBorder="1" applyAlignment="1" applyProtection="1">
      <alignment/>
      <protection hidden="1"/>
    </xf>
    <xf numFmtId="0" fontId="2" fillId="5" borderId="0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174" fontId="7" fillId="4" borderId="0" xfId="0" applyNumberFormat="1" applyFont="1" applyFill="1" applyBorder="1" applyAlignment="1" applyProtection="1">
      <alignment/>
      <protection hidden="1" locked="0"/>
    </xf>
    <xf numFmtId="172" fontId="2" fillId="2" borderId="0" xfId="0" applyNumberFormat="1" applyFont="1" applyFill="1" applyBorder="1" applyAlignment="1" applyProtection="1">
      <alignment/>
      <protection hidden="1"/>
    </xf>
    <xf numFmtId="10" fontId="2" fillId="2" borderId="0" xfId="0" applyNumberFormat="1" applyFont="1" applyFill="1" applyBorder="1" applyAlignment="1" applyProtection="1">
      <alignment/>
      <protection hidden="1"/>
    </xf>
    <xf numFmtId="172" fontId="1" fillId="2" borderId="0" xfId="0" applyNumberFormat="1" applyFont="1" applyFill="1" applyAlignment="1" applyProtection="1">
      <alignment/>
      <protection hidden="1"/>
    </xf>
    <xf numFmtId="172" fontId="2" fillId="2" borderId="0" xfId="0" applyNumberFormat="1" applyFont="1" applyFill="1" applyAlignment="1" applyProtection="1">
      <alignment/>
      <protection hidden="1"/>
    </xf>
    <xf numFmtId="3" fontId="19" fillId="2" borderId="0" xfId="0" applyNumberFormat="1" applyFont="1" applyFill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9" fillId="2" borderId="0" xfId="18" applyFont="1" applyFill="1" applyAlignment="1" applyProtection="1">
      <alignment/>
      <protection hidden="1"/>
    </xf>
    <xf numFmtId="3" fontId="9" fillId="2" borderId="0" xfId="18" applyNumberFormat="1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4" fontId="5" fillId="2" borderId="0" xfId="0" applyNumberFormat="1" applyFont="1" applyFill="1" applyAlignment="1" applyProtection="1">
      <alignment/>
      <protection hidden="1"/>
    </xf>
    <xf numFmtId="4" fontId="9" fillId="2" borderId="0" xfId="18" applyNumberFormat="1" applyFont="1" applyFill="1" applyAlignment="1" applyProtection="1">
      <alignment/>
      <protection hidden="1"/>
    </xf>
    <xf numFmtId="4" fontId="19" fillId="2" borderId="0" xfId="0" applyNumberFormat="1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180" fontId="5" fillId="2" borderId="0" xfId="0" applyNumberFormat="1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4" fontId="6" fillId="2" borderId="0" xfId="0" applyNumberFormat="1" applyFont="1" applyFill="1" applyAlignment="1" applyProtection="1">
      <alignment/>
      <protection hidden="1"/>
    </xf>
    <xf numFmtId="2" fontId="5" fillId="2" borderId="0" xfId="0" applyNumberFormat="1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 locked="0"/>
    </xf>
    <xf numFmtId="0" fontId="5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 horizontal="right"/>
      <protection hidden="1"/>
    </xf>
    <xf numFmtId="0" fontId="19" fillId="6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 horizontal="right"/>
      <protection hidden="1"/>
    </xf>
    <xf numFmtId="4" fontId="19" fillId="6" borderId="0" xfId="0" applyNumberFormat="1" applyFont="1" applyFill="1" applyAlignment="1" applyProtection="1">
      <alignment/>
      <protection hidden="1"/>
    </xf>
    <xf numFmtId="10" fontId="19" fillId="6" borderId="0" xfId="0" applyNumberFormat="1" applyFont="1" applyFill="1" applyAlignment="1" applyProtection="1">
      <alignment/>
      <protection hidden="1"/>
    </xf>
    <xf numFmtId="4" fontId="8" fillId="3" borderId="0" xfId="0" applyNumberFormat="1" applyFont="1" applyFill="1" applyAlignment="1" applyProtection="1">
      <alignment/>
      <protection hidden="1"/>
    </xf>
    <xf numFmtId="10" fontId="8" fillId="3" borderId="0" xfId="0" applyNumberFormat="1" applyFont="1" applyFill="1" applyAlignment="1" applyProtection="1">
      <alignment/>
      <protection hidden="1"/>
    </xf>
    <xf numFmtId="174" fontId="5" fillId="2" borderId="0" xfId="0" applyNumberFormat="1" applyFont="1" applyFill="1" applyAlignment="1" applyProtection="1">
      <alignment/>
      <protection hidden="1"/>
    </xf>
    <xf numFmtId="174" fontId="19" fillId="2" borderId="0" xfId="0" applyNumberFormat="1" applyFont="1" applyFill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Spreads!$F$26:$O$26</c:f>
              <c:numCache>
                <c:ptCount val="10"/>
                <c:pt idx="0">
                  <c:v>-0.0006000000000000033</c:v>
                </c:pt>
                <c:pt idx="1">
                  <c:v>0.0013000000000000025</c:v>
                </c:pt>
                <c:pt idx="2">
                  <c:v>-0.0030000000000000027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2334857"/>
        <c:axId val="15413086"/>
      </c:barChart>
      <c:catAx>
        <c:axId val="6233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3086"/>
        <c:crosses val="autoZero"/>
        <c:auto val="1"/>
        <c:lblOffset val="100"/>
        <c:noMultiLvlLbl val="0"/>
      </c:catAx>
      <c:valAx>
        <c:axId val="15413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34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jpeg" /><Relationship Id="rId5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695325</xdr:colOff>
      <xdr:row>13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266950"/>
          <a:ext cx="695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0</xdr:rowOff>
    </xdr:from>
    <xdr:to>
      <xdr:col>3</xdr:col>
      <xdr:colOff>704850</xdr:colOff>
      <xdr:row>14</xdr:row>
      <xdr:rowOff>190500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2619375"/>
          <a:ext cx="695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0</xdr:row>
      <xdr:rowOff>180975</xdr:rowOff>
    </xdr:from>
    <xdr:to>
      <xdr:col>11</xdr:col>
      <xdr:colOff>409575</xdr:colOff>
      <xdr:row>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10</xdr:row>
      <xdr:rowOff>133350</xdr:rowOff>
    </xdr:from>
    <xdr:to>
      <xdr:col>9</xdr:col>
      <xdr:colOff>47625</xdr:colOff>
      <xdr:row>11</xdr:row>
      <xdr:rowOff>142875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629400" y="20478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8</xdr:col>
      <xdr:colOff>533400</xdr:colOff>
      <xdr:row>12</xdr:row>
      <xdr:rowOff>180975</xdr:rowOff>
    </xdr:from>
    <xdr:to>
      <xdr:col>9</xdr:col>
      <xdr:colOff>47625</xdr:colOff>
      <xdr:row>14</xdr:row>
      <xdr:rowOff>28575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629400" y="24479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5</xdr:col>
      <xdr:colOff>47625</xdr:colOff>
      <xdr:row>15</xdr:row>
      <xdr:rowOff>152400</xdr:rowOff>
    </xdr:from>
    <xdr:to>
      <xdr:col>7</xdr:col>
      <xdr:colOff>666750</xdr:colOff>
      <xdr:row>18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3857625" y="2971800"/>
          <a:ext cx="2143125" cy="495300"/>
        </a:xfrm>
        <a:prstGeom prst="wedgeRectCallout">
          <a:avLst>
            <a:gd name="adj1" fmla="val 75777"/>
            <a:gd name="adj2" fmla="val -75453"/>
          </a:avLst>
        </a:prstGeom>
        <a:solidFill>
          <a:srgbClr val="6666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Gutschrift Bonitätsrisikosteuerung
Belastung Zinsrisikosteuerung</a:t>
          </a:r>
        </a:p>
      </xdr:txBody>
    </xdr:sp>
    <xdr:clientData/>
  </xdr:twoCellAnchor>
  <xdr:twoCellAnchor>
    <xdr:from>
      <xdr:col>8</xdr:col>
      <xdr:colOff>533400</xdr:colOff>
      <xdr:row>22</xdr:row>
      <xdr:rowOff>133350</xdr:rowOff>
    </xdr:from>
    <xdr:to>
      <xdr:col>9</xdr:col>
      <xdr:colOff>47625</xdr:colOff>
      <xdr:row>23</xdr:row>
      <xdr:rowOff>142875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6629400" y="41814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8</xdr:col>
      <xdr:colOff>533400</xdr:colOff>
      <xdr:row>24</xdr:row>
      <xdr:rowOff>180975</xdr:rowOff>
    </xdr:from>
    <xdr:to>
      <xdr:col>9</xdr:col>
      <xdr:colOff>47625</xdr:colOff>
      <xdr:row>26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6629400" y="45815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5</xdr:col>
      <xdr:colOff>38100</xdr:colOff>
      <xdr:row>27</xdr:row>
      <xdr:rowOff>171450</xdr:rowOff>
    </xdr:from>
    <xdr:to>
      <xdr:col>7</xdr:col>
      <xdr:colOff>657225</xdr:colOff>
      <xdr:row>30</xdr:row>
      <xdr:rowOff>85725</xdr:rowOff>
    </xdr:to>
    <xdr:sp>
      <xdr:nvSpPr>
        <xdr:cNvPr id="10" name="AutoShape 13"/>
        <xdr:cNvSpPr>
          <a:spLocks/>
        </xdr:cNvSpPr>
      </xdr:nvSpPr>
      <xdr:spPr>
        <a:xfrm>
          <a:off x="3848100" y="5124450"/>
          <a:ext cx="2143125" cy="476250"/>
        </a:xfrm>
        <a:prstGeom prst="wedgeRectCallout">
          <a:avLst>
            <a:gd name="adj1" fmla="val 75777"/>
            <a:gd name="adj2" fmla="val -75453"/>
          </a:avLst>
        </a:prstGeom>
        <a:solidFill>
          <a:srgbClr val="6666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Belastung Bonitätsrisikosteuerung
Gutschrift Zinsrisikosteuerung</a:t>
          </a:r>
        </a:p>
      </xdr:txBody>
    </xdr:sp>
    <xdr:clientData/>
  </xdr:twoCellAnchor>
  <xdr:twoCellAnchor>
    <xdr:from>
      <xdr:col>0</xdr:col>
      <xdr:colOff>66675</xdr:colOff>
      <xdr:row>21</xdr:row>
      <xdr:rowOff>142875</xdr:rowOff>
    </xdr:from>
    <xdr:to>
      <xdr:col>4</xdr:col>
      <xdr:colOff>200025</xdr:colOff>
      <xdr:row>30</xdr:row>
      <xdr:rowOff>123825</xdr:rowOff>
    </xdr:to>
    <xdr:graphicFrame>
      <xdr:nvGraphicFramePr>
        <xdr:cNvPr id="11" name="Chart 14"/>
        <xdr:cNvGraphicFramePr/>
      </xdr:nvGraphicFramePr>
      <xdr:xfrm>
        <a:off x="66675" y="4029075"/>
        <a:ext cx="3181350" cy="160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21</xdr:row>
      <xdr:rowOff>104775</xdr:rowOff>
    </xdr:from>
    <xdr:to>
      <xdr:col>4</xdr:col>
      <xdr:colOff>200025</xdr:colOff>
      <xdr:row>23</xdr:row>
      <xdr:rowOff>47625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66675" y="3990975"/>
          <a:ext cx="3181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Veränderung der Creditspreads von t=0 bis t=1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19050</xdr:rowOff>
    </xdr:from>
    <xdr:to>
      <xdr:col>3</xdr:col>
      <xdr:colOff>581025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180975</xdr:rowOff>
    </xdr:from>
    <xdr:to>
      <xdr:col>12</xdr:col>
      <xdr:colOff>409575</xdr:colOff>
      <xdr:row>5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133350</xdr:rowOff>
    </xdr:from>
    <xdr:to>
      <xdr:col>11</xdr:col>
      <xdr:colOff>609600</xdr:colOff>
      <xdr:row>12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8100" y="2057400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t=0 mit den bonitätsrisikolosen Zinssätzen (d.h. ohne Creditspread)</a:t>
          </a:r>
        </a:p>
      </xdr:txBody>
    </xdr:sp>
    <xdr:clientData/>
  </xdr:twoCellAnchor>
  <xdr:twoCellAnchor>
    <xdr:from>
      <xdr:col>0</xdr:col>
      <xdr:colOff>38100</xdr:colOff>
      <xdr:row>21</xdr:row>
      <xdr:rowOff>133350</xdr:rowOff>
    </xdr:from>
    <xdr:to>
      <xdr:col>11</xdr:col>
      <xdr:colOff>609600</xdr:colOff>
      <xdr:row>23</xdr:row>
      <xdr:rowOff>104775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4162425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t=1 mit den bonitätsrisikolosen Zinssätzen (d.h. ohne Creditspread)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19050</xdr:rowOff>
    </xdr:from>
    <xdr:to>
      <xdr:col>3</xdr:col>
      <xdr:colOff>581025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180975</xdr:rowOff>
    </xdr:from>
    <xdr:to>
      <xdr:col>12</xdr:col>
      <xdr:colOff>409575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133350</xdr:rowOff>
    </xdr:from>
    <xdr:to>
      <xdr:col>11</xdr:col>
      <xdr:colOff>609600</xdr:colOff>
      <xdr:row>12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2047875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t=0 mit den bonitätsrisikolosen Zinssätzen (d.h. ohne Creditspread)</a:t>
          </a:r>
        </a:p>
      </xdr:txBody>
    </xdr:sp>
    <xdr:clientData/>
  </xdr:twoCellAnchor>
  <xdr:twoCellAnchor>
    <xdr:from>
      <xdr:col>0</xdr:col>
      <xdr:colOff>38100</xdr:colOff>
      <xdr:row>21</xdr:row>
      <xdr:rowOff>133350</xdr:rowOff>
    </xdr:from>
    <xdr:to>
      <xdr:col>11</xdr:col>
      <xdr:colOff>609600</xdr:colOff>
      <xdr:row>23</xdr:row>
      <xdr:rowOff>104775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8100" y="4181475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t=1 mit den bonitätsrisikolosen Zinssätzen (d.h. ohne Creditspread)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19050</xdr:rowOff>
    </xdr:from>
    <xdr:to>
      <xdr:col>3</xdr:col>
      <xdr:colOff>581025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180975</xdr:rowOff>
    </xdr:from>
    <xdr:to>
      <xdr:col>12</xdr:col>
      <xdr:colOff>409575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0</xdr:rowOff>
    </xdr:from>
    <xdr:to>
      <xdr:col>11</xdr:col>
      <xdr:colOff>609600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1752600"/>
          <a:ext cx="895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t=0 mit den bonitätsrisikolosen Zinssätzen (d.h. ohne Creditspread)</a:t>
          </a:r>
        </a:p>
      </xdr:txBody>
    </xdr:sp>
    <xdr:clientData/>
  </xdr:twoCellAnchor>
  <xdr:twoCellAnchor>
    <xdr:from>
      <xdr:col>0</xdr:col>
      <xdr:colOff>38100</xdr:colOff>
      <xdr:row>9</xdr:row>
      <xdr:rowOff>0</xdr:rowOff>
    </xdr:from>
    <xdr:to>
      <xdr:col>11</xdr:col>
      <xdr:colOff>609600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1752600"/>
          <a:ext cx="895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t=1 mit den bonitätsrisikolosen Zinssätzen (d.h. ohne Creditspread)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L41"/>
  <sheetViews>
    <sheetView showRowColHeaders="0" tabSelected="1" workbookViewId="0" topLeftCell="A1">
      <selection activeCell="C11" sqref="C11"/>
    </sheetView>
  </sheetViews>
  <sheetFormatPr defaultColWidth="11.421875" defaultRowHeight="12.75"/>
  <cols>
    <col min="1" max="16384" width="11.421875" style="19" customWidth="1"/>
  </cols>
  <sheetData>
    <row r="1" spans="1:12" ht="15.75">
      <c r="A1" s="14"/>
      <c r="B1" s="14"/>
      <c r="C1" s="15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4"/>
      <c r="B2" s="14"/>
      <c r="C2" s="14"/>
      <c r="E2" s="14" t="s">
        <v>13</v>
      </c>
      <c r="F2" s="14"/>
      <c r="G2" s="14"/>
      <c r="H2" s="14"/>
      <c r="I2" s="14"/>
      <c r="J2" s="14"/>
      <c r="K2" s="14"/>
      <c r="L2" s="14"/>
    </row>
    <row r="3" spans="1:12" ht="15">
      <c r="A3" s="14"/>
      <c r="B3" s="14"/>
      <c r="C3" s="14"/>
      <c r="E3" s="14" t="s">
        <v>10</v>
      </c>
      <c r="F3" s="14"/>
      <c r="G3" s="14"/>
      <c r="H3" s="14"/>
      <c r="I3" s="14"/>
      <c r="J3" s="14"/>
      <c r="K3" s="14"/>
      <c r="L3" s="14"/>
    </row>
    <row r="4" spans="1:12" ht="15">
      <c r="A4" s="14"/>
      <c r="B4" s="14"/>
      <c r="C4" s="14"/>
      <c r="E4" s="16" t="s">
        <v>14</v>
      </c>
      <c r="F4" s="14"/>
      <c r="G4" s="14"/>
      <c r="H4" s="14"/>
      <c r="I4" s="14"/>
      <c r="J4" s="14"/>
      <c r="K4" s="14"/>
      <c r="L4" s="14"/>
    </row>
    <row r="5" spans="1:12" ht="15">
      <c r="A5" s="14"/>
      <c r="B5" s="14"/>
      <c r="C5" s="14"/>
      <c r="E5" s="16" t="s">
        <v>12</v>
      </c>
      <c r="F5" s="14"/>
      <c r="G5" s="14"/>
      <c r="H5" s="14"/>
      <c r="I5" s="14"/>
      <c r="J5" s="14"/>
      <c r="K5" s="14"/>
      <c r="L5" s="14"/>
    </row>
    <row r="6" spans="1:12" ht="15">
      <c r="A6" s="14"/>
      <c r="B6" s="14"/>
      <c r="C6" s="14"/>
      <c r="E6" s="16" t="s">
        <v>16</v>
      </c>
      <c r="F6" s="14"/>
      <c r="G6" s="14"/>
      <c r="H6" s="14"/>
      <c r="I6" s="14"/>
      <c r="J6" s="14"/>
      <c r="K6" s="14"/>
      <c r="L6" s="14"/>
    </row>
    <row r="7" spans="1:12" ht="15.75">
      <c r="A7" s="14"/>
      <c r="B7" s="14"/>
      <c r="C7" s="15"/>
      <c r="E7" s="16" t="s">
        <v>15</v>
      </c>
      <c r="F7" s="14"/>
      <c r="G7" s="14"/>
      <c r="H7" s="14"/>
      <c r="I7" s="14"/>
      <c r="K7" s="14" t="s">
        <v>17</v>
      </c>
      <c r="L7" s="14"/>
    </row>
    <row r="8" spans="1:12" ht="15.75">
      <c r="A8" s="14"/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</row>
    <row r="9" spans="1:12" s="20" customFormat="1" ht="15.75">
      <c r="A9" s="42" t="s">
        <v>38</v>
      </c>
      <c r="B9" s="17"/>
      <c r="C9" s="18"/>
      <c r="D9" s="17"/>
      <c r="E9" s="17"/>
      <c r="F9" s="17"/>
      <c r="G9" s="17"/>
      <c r="H9" s="17"/>
      <c r="I9" s="17"/>
      <c r="J9" s="17"/>
      <c r="K9" s="17"/>
      <c r="L9" s="17"/>
    </row>
    <row r="11" spans="1:11" ht="15">
      <c r="A11" s="19" t="s">
        <v>19</v>
      </c>
      <c r="C11" s="24">
        <v>100</v>
      </c>
      <c r="D11" s="19" t="s">
        <v>20</v>
      </c>
      <c r="F11" s="43" t="s">
        <v>34</v>
      </c>
      <c r="G11" s="43"/>
      <c r="H11" s="43"/>
      <c r="I11" s="47" t="e">
        <f>'Bonitätsrisikoloser Barwert'!B17</f>
        <v>#NAME?</v>
      </c>
      <c r="K11" s="43" t="s">
        <v>44</v>
      </c>
    </row>
    <row r="13" spans="1:11" ht="15">
      <c r="A13" s="19" t="s">
        <v>18</v>
      </c>
      <c r="C13" s="23">
        <v>3</v>
      </c>
      <c r="F13" s="43" t="s">
        <v>35</v>
      </c>
      <c r="G13" s="43"/>
      <c r="H13" s="43"/>
      <c r="I13" s="47" t="e">
        <f>'Bonitätsäquivalenter Barwert'!B17</f>
        <v>#NAME?</v>
      </c>
      <c r="K13" s="43" t="s">
        <v>45</v>
      </c>
    </row>
    <row r="15" spans="1:9" ht="15.75">
      <c r="A15" s="19" t="s">
        <v>3</v>
      </c>
      <c r="C15" s="21">
        <f>D15/10000</f>
        <v>0.045</v>
      </c>
      <c r="D15" s="22">
        <v>450</v>
      </c>
      <c r="F15" s="19" t="s">
        <v>36</v>
      </c>
      <c r="I15" s="48" t="e">
        <f>I11-I13</f>
        <v>#NAME?</v>
      </c>
    </row>
    <row r="17" spans="1:3" ht="15">
      <c r="A17" s="19" t="s">
        <v>33</v>
      </c>
      <c r="C17" s="21">
        <f>C15-C19</f>
        <v>0.04</v>
      </c>
    </row>
    <row r="19" spans="1:3" ht="15">
      <c r="A19" s="19" t="s">
        <v>21</v>
      </c>
      <c r="C19" s="21">
        <f>'Bonitätsrisikolose Zinsen t=0'!A17</f>
        <v>0.0049999999999999975</v>
      </c>
    </row>
    <row r="21" spans="1:12" s="20" customFormat="1" ht="15.75">
      <c r="A21" s="42" t="s">
        <v>39</v>
      </c>
      <c r="B21" s="17"/>
      <c r="C21" s="18"/>
      <c r="D21" s="17"/>
      <c r="E21" s="17"/>
      <c r="F21" s="17"/>
      <c r="G21" s="17"/>
      <c r="H21" s="17"/>
      <c r="I21" s="17"/>
      <c r="J21" s="17"/>
      <c r="K21" s="17"/>
      <c r="L21" s="17"/>
    </row>
    <row r="23" spans="6:11" ht="15">
      <c r="F23" s="43" t="s">
        <v>34</v>
      </c>
      <c r="G23" s="43"/>
      <c r="H23" s="43"/>
      <c r="I23" s="47" t="e">
        <f>'Bonitätsrisikoloser Barwert'!B28</f>
        <v>#NAME?</v>
      </c>
      <c r="K23" s="43" t="s">
        <v>46</v>
      </c>
    </row>
    <row r="25" spans="6:11" ht="15">
      <c r="F25" s="43" t="s">
        <v>35</v>
      </c>
      <c r="G25" s="43"/>
      <c r="H25" s="43"/>
      <c r="I25" s="47" t="e">
        <f>'Bonitätsäquivalenter Barwert'!B28</f>
        <v>#NAME?</v>
      </c>
      <c r="K25" s="43" t="s">
        <v>47</v>
      </c>
    </row>
    <row r="27" spans="3:9" ht="15.75">
      <c r="C27" s="54"/>
      <c r="F27" s="19" t="s">
        <v>36</v>
      </c>
      <c r="I27" s="48" t="e">
        <f>I23-I25</f>
        <v>#NAME?</v>
      </c>
    </row>
    <row r="28" ht="15.75">
      <c r="I28" s="41"/>
    </row>
    <row r="29" ht="15.75">
      <c r="I29" s="41"/>
    </row>
    <row r="32" spans="1:12" s="20" customFormat="1" ht="15.75">
      <c r="A32" s="42" t="s">
        <v>37</v>
      </c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</row>
    <row r="34" spans="1:11" ht="15.75">
      <c r="A34" s="55"/>
      <c r="B34" s="55"/>
      <c r="C34" s="55"/>
      <c r="D34" s="55"/>
      <c r="E34" s="56" t="s">
        <v>49</v>
      </c>
      <c r="F34" s="56"/>
      <c r="G34" s="56" t="s">
        <v>50</v>
      </c>
      <c r="H34" s="56"/>
      <c r="I34" s="56" t="s">
        <v>51</v>
      </c>
      <c r="J34" s="56"/>
      <c r="K34" s="56" t="s">
        <v>51</v>
      </c>
    </row>
    <row r="35" spans="1:11" ht="15.75">
      <c r="A35" s="55"/>
      <c r="B35" s="55"/>
      <c r="C35" s="55"/>
      <c r="D35" s="55"/>
      <c r="E35" s="56" t="s">
        <v>55</v>
      </c>
      <c r="F35" s="56"/>
      <c r="G35" s="56" t="s">
        <v>55</v>
      </c>
      <c r="H35" s="56"/>
      <c r="I35" s="56" t="s">
        <v>52</v>
      </c>
      <c r="J35" s="56"/>
      <c r="K35" s="56" t="s">
        <v>53</v>
      </c>
    </row>
    <row r="36" spans="1:11" ht="15.75">
      <c r="A36" s="57" t="s">
        <v>48</v>
      </c>
      <c r="B36" s="55"/>
      <c r="C36" s="55"/>
      <c r="D36" s="55"/>
      <c r="E36" s="60" t="e">
        <f>'Bonitätsrisikoloser Barwert'!B17</f>
        <v>#NAME?</v>
      </c>
      <c r="F36" s="57"/>
      <c r="G36" s="60" t="e">
        <f>'Bonitätsrisikoloser Barwert'!B28</f>
        <v>#NAME?</v>
      </c>
      <c r="H36" s="57"/>
      <c r="I36" s="60" t="e">
        <f>G36-E36</f>
        <v>#NAME?</v>
      </c>
      <c r="J36" s="57"/>
      <c r="K36" s="61" t="e">
        <f>I36/E36</f>
        <v>#NAME?</v>
      </c>
    </row>
    <row r="39" spans="1:11" ht="15.75">
      <c r="A39" s="58"/>
      <c r="B39" s="58"/>
      <c r="C39" s="58"/>
      <c r="D39" s="58"/>
      <c r="E39" s="59" t="s">
        <v>58</v>
      </c>
      <c r="F39" s="58"/>
      <c r="G39" s="59" t="s">
        <v>59</v>
      </c>
      <c r="H39" s="58"/>
      <c r="I39" s="59" t="s">
        <v>51</v>
      </c>
      <c r="J39" s="59"/>
      <c r="K39" s="59" t="s">
        <v>51</v>
      </c>
    </row>
    <row r="40" spans="1:11" ht="15.75">
      <c r="A40" s="58"/>
      <c r="B40" s="58"/>
      <c r="C40" s="58"/>
      <c r="D40" s="58"/>
      <c r="E40" s="59" t="s">
        <v>56</v>
      </c>
      <c r="F40" s="58"/>
      <c r="G40" s="59" t="s">
        <v>57</v>
      </c>
      <c r="H40" s="58"/>
      <c r="I40" s="59" t="s">
        <v>52</v>
      </c>
      <c r="J40" s="59"/>
      <c r="K40" s="59" t="s">
        <v>53</v>
      </c>
    </row>
    <row r="41" spans="1:11" ht="15.75">
      <c r="A41" s="42" t="s">
        <v>54</v>
      </c>
      <c r="B41" s="58"/>
      <c r="C41" s="58"/>
      <c r="D41" s="58"/>
      <c r="E41" s="62" t="e">
        <f>Performancemessung!I15</f>
        <v>#NAME?</v>
      </c>
      <c r="F41" s="42"/>
      <c r="G41" s="62" t="e">
        <f>-I27</f>
        <v>#NAME?</v>
      </c>
      <c r="H41" s="42"/>
      <c r="I41" s="62" t="e">
        <f>G41+E41</f>
        <v>#NAME?</v>
      </c>
      <c r="J41" s="42"/>
      <c r="K41" s="63" t="e">
        <f>I41/E41</f>
        <v>#NAME?</v>
      </c>
    </row>
  </sheetData>
  <sheetProtection password="81B8" sheet="1" objects="1" scenarios="1"/>
  <hyperlinks>
    <hyperlink ref="E4" r:id="rId1" display="www.banklehrstuhl.de"/>
    <hyperlink ref="E5" r:id="rId2" display="www.zinsrisiko.de"/>
    <hyperlink ref="E6" r:id="rId3" display="www.cfar.de"/>
    <hyperlink ref="E7" r:id="rId4" display="www.ccfb.de"/>
    <hyperlink ref="F11:I11" location="'Bonitätsrisikoloser Barwert t=0'!A1" display="bonitätsrisikoloser Barwert"/>
    <hyperlink ref="K11" location="'Bonitätsrisikolose Zinsen t=0'!A1" display="Bonitätsrisikolose Zinsen in t=0"/>
    <hyperlink ref="K13" location="'Bonitätsäquivalente Zinsen t=0'!A1" display="Bonitätsäquivalente Zinsen in t=0"/>
    <hyperlink ref="K23" location="'Bonitätsrisikolose Zinsen t=1'!A1" display="Bonitätsrisikolose Zinsen in t=1"/>
    <hyperlink ref="K25" location="'Bonitätsäquivalente Zinsen t=1'!A1" display="Bonitätsäquivalente Zinsen in t=1"/>
    <hyperlink ref="F13:I13" location="'Bonitätsäquivalenter Barwert'!A1" display="bonitätsäquivalenter Barwert"/>
    <hyperlink ref="F23:I23" location="'Bonitätsrisikoloser Barwert'!A1" display="bonitätsrisikoloser Barwert"/>
    <hyperlink ref="F25:I25" location="'Bonitätsäquivalenter Barwert'!A1" display="bonitätsäquivalenter Barwert"/>
  </hyperlinks>
  <printOptions/>
  <pageMargins left="0.75" right="0.75" top="1" bottom="1" header="0.4921259845" footer="0.4921259845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M30"/>
  <sheetViews>
    <sheetView showRowColHeaders="0" showZeros="0" workbookViewId="0" topLeftCell="A1">
      <selection activeCell="B28" sqref="B28"/>
    </sheetView>
  </sheetViews>
  <sheetFormatPr defaultColWidth="11.421875" defaultRowHeight="12.75"/>
  <cols>
    <col min="1" max="16384" width="11.421875" style="19" customWidth="1"/>
  </cols>
  <sheetData>
    <row r="1" spans="2:13" ht="15.75"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4"/>
      <c r="C2" s="14"/>
      <c r="D2" s="14"/>
      <c r="F2" s="14" t="s">
        <v>13</v>
      </c>
      <c r="G2" s="14"/>
      <c r="H2" s="14"/>
      <c r="I2" s="14"/>
      <c r="J2" s="14"/>
      <c r="K2" s="14"/>
      <c r="L2" s="14"/>
      <c r="M2" s="14"/>
    </row>
    <row r="3" spans="2:13" ht="15">
      <c r="B3" s="14"/>
      <c r="C3" s="14"/>
      <c r="D3" s="14"/>
      <c r="F3" s="14" t="s">
        <v>10</v>
      </c>
      <c r="G3" s="14"/>
      <c r="H3" s="14"/>
      <c r="I3" s="14"/>
      <c r="J3" s="14"/>
      <c r="K3" s="14"/>
      <c r="L3" s="14"/>
      <c r="M3" s="14"/>
    </row>
    <row r="4" spans="2:13" ht="15">
      <c r="B4" s="14"/>
      <c r="C4" s="14"/>
      <c r="D4" s="14"/>
      <c r="F4" s="16" t="s">
        <v>14</v>
      </c>
      <c r="G4" s="14"/>
      <c r="H4" s="14"/>
      <c r="I4" s="14"/>
      <c r="J4" s="14"/>
      <c r="K4" s="14"/>
      <c r="L4" s="14"/>
      <c r="M4" s="14"/>
    </row>
    <row r="5" spans="2:13" ht="15.75">
      <c r="B5" s="14"/>
      <c r="C5" s="14"/>
      <c r="D5" s="14"/>
      <c r="F5" s="16" t="s">
        <v>12</v>
      </c>
      <c r="G5" s="14"/>
      <c r="H5" s="14"/>
      <c r="I5" s="45"/>
      <c r="K5" s="14"/>
      <c r="L5" s="14"/>
      <c r="M5" s="14"/>
    </row>
    <row r="6" spans="2:13" ht="15">
      <c r="B6" s="14"/>
      <c r="C6" s="14"/>
      <c r="D6" s="14"/>
      <c r="F6" s="16" t="s">
        <v>16</v>
      </c>
      <c r="G6" s="14"/>
      <c r="H6" s="14"/>
      <c r="I6" s="14"/>
      <c r="J6" s="14"/>
      <c r="K6" s="14"/>
      <c r="L6" s="14"/>
      <c r="M6" s="14"/>
    </row>
    <row r="7" spans="2:13" ht="15.75">
      <c r="B7" s="14"/>
      <c r="C7" s="14"/>
      <c r="D7" s="15"/>
      <c r="F7" s="16" t="s">
        <v>15</v>
      </c>
      <c r="G7" s="14"/>
      <c r="H7" s="14"/>
      <c r="I7" s="14"/>
      <c r="J7" s="14"/>
      <c r="K7" s="14" t="s">
        <v>17</v>
      </c>
      <c r="L7" s="14"/>
      <c r="M7" s="14"/>
    </row>
    <row r="8" spans="2:13" ht="15.75"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2:13" s="20" customFormat="1" ht="15.75"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</row>
    <row r="11" ht="15">
      <c r="D11" s="25"/>
    </row>
    <row r="12" spans="2:12" ht="15">
      <c r="B12" s="26">
        <v>0</v>
      </c>
      <c r="C12" s="26">
        <f>B12+1</f>
        <v>1</v>
      </c>
      <c r="D12" s="26">
        <f aca="true" t="shared" si="0" ref="D12:L12">C12+1</f>
        <v>2</v>
      </c>
      <c r="E12" s="26">
        <f t="shared" si="0"/>
        <v>3</v>
      </c>
      <c r="F12" s="26">
        <f t="shared" si="0"/>
        <v>4</v>
      </c>
      <c r="G12" s="26">
        <f t="shared" si="0"/>
        <v>5</v>
      </c>
      <c r="H12" s="26">
        <f t="shared" si="0"/>
        <v>6</v>
      </c>
      <c r="I12" s="26">
        <f t="shared" si="0"/>
        <v>7</v>
      </c>
      <c r="J12" s="26">
        <f t="shared" si="0"/>
        <v>8</v>
      </c>
      <c r="K12" s="26">
        <f t="shared" si="0"/>
        <v>9</v>
      </c>
      <c r="L12" s="26">
        <f t="shared" si="0"/>
        <v>10</v>
      </c>
    </row>
    <row r="13" spans="2:12" ht="15">
      <c r="B13" s="27" t="s">
        <v>22</v>
      </c>
      <c r="C13" s="27" t="s">
        <v>23</v>
      </c>
      <c r="D13" s="27" t="s">
        <v>24</v>
      </c>
      <c r="E13" s="27" t="s">
        <v>25</v>
      </c>
      <c r="F13" s="27" t="s">
        <v>26</v>
      </c>
      <c r="G13" s="27" t="s">
        <v>27</v>
      </c>
      <c r="H13" s="27" t="s">
        <v>28</v>
      </c>
      <c r="I13" s="27" t="s">
        <v>29</v>
      </c>
      <c r="J13" s="27" t="s">
        <v>30</v>
      </c>
      <c r="K13" s="27" t="s">
        <v>31</v>
      </c>
      <c r="L13" s="27" t="s">
        <v>32</v>
      </c>
    </row>
    <row r="14" spans="1:12" ht="15.75">
      <c r="A14" s="51" t="s">
        <v>6</v>
      </c>
      <c r="B14" s="29" t="str">
        <f>IF(B$12&lt;=Performancemessung!$C$13,B13,"")</f>
        <v>t=0</v>
      </c>
      <c r="C14" s="29" t="str">
        <f>IF(C12&lt;=Performancemessung!$C$13,C13,"")</f>
        <v>t=1</v>
      </c>
      <c r="D14" s="29" t="str">
        <f>IF(D12&lt;=Performancemessung!$C$13,D13,"")</f>
        <v>t=2</v>
      </c>
      <c r="E14" s="29" t="str">
        <f>IF(E12&lt;=Performancemessung!$C$13,E13,"")</f>
        <v>t=3</v>
      </c>
      <c r="F14" s="29">
        <f>IF(F12&lt;=Performancemessung!$C$13,F13,"")</f>
      </c>
      <c r="G14" s="29">
        <f>IF(G12&lt;=Performancemessung!$C$13,G13,"")</f>
      </c>
      <c r="H14" s="29">
        <f>IF(H12&lt;=Performancemessung!$C$13,H13,"")</f>
      </c>
      <c r="I14" s="29">
        <f>IF(I12&lt;=Performancemessung!$C$13,I13,"")</f>
      </c>
      <c r="J14" s="29">
        <f>IF(J12&lt;=Performancemessung!$C$13,J13,"")</f>
      </c>
      <c r="K14" s="29">
        <f>IF(K12&lt;=Performancemessung!$C$13,K13,"")</f>
      </c>
      <c r="L14" s="29">
        <f>IF(L12&lt;=Performancemessung!$C$13,L13,"")</f>
      </c>
    </row>
    <row r="15" spans="1:12" ht="15.75">
      <c r="A15" s="51" t="s">
        <v>40</v>
      </c>
      <c r="B15" s="31"/>
      <c r="C15" s="46">
        <f>IF(C$12&lt;Performancemessung!$C$13,Performancemessung!$C$11*Performancemessung!$C$15,IF(C$12=Performancemessung!$C$13,Performancemessung!$C$11*(1+Performancemessung!$C$15),0))</f>
        <v>4.5</v>
      </c>
      <c r="D15" s="46">
        <f>IF(D$12&lt;Performancemessung!$C$13,Performancemessung!$C$11*Performancemessung!$C$15,IF(D$12=Performancemessung!$C$13,Performancemessung!$C$11*(1+Performancemessung!$C$15),0))</f>
        <v>4.5</v>
      </c>
      <c r="E15" s="46">
        <f>IF(E$12&lt;Performancemessung!$C$13,Performancemessung!$C$11*Performancemessung!$C$15,IF(E$12=Performancemessung!$C$13,Performancemessung!$C$11*(1+Performancemessung!$C$15),0))</f>
        <v>104.5</v>
      </c>
      <c r="F15" s="46">
        <f>IF(F$12&lt;Performancemessung!$C$13,Performancemessung!$C$11*Performancemessung!$C$15,IF(F$12=Performancemessung!$C$13,Performancemessung!$C$11*(1+Performancemessung!$C$15),0))</f>
        <v>0</v>
      </c>
      <c r="G15" s="46">
        <f>IF(G$12&lt;Performancemessung!$C$13,Performancemessung!$C$11*Performancemessung!$C$15,IF(G$12=Performancemessung!$C$13,Performancemessung!$C$11*(1+Performancemessung!$C$15),0))</f>
        <v>0</v>
      </c>
      <c r="H15" s="46">
        <f>IF(H$12&lt;Performancemessung!$C$13,Performancemessung!$C$11*Performancemessung!$C$15,IF(H$12=Performancemessung!$C$13,Performancemessung!$C$11*(1+Performancemessung!$C$15),0))</f>
        <v>0</v>
      </c>
      <c r="I15" s="46">
        <f>IF(I$12&lt;Performancemessung!$C$13,Performancemessung!$C$11*Performancemessung!$C$15,IF(I$12=Performancemessung!$C$13,Performancemessung!$C$11*(1+Performancemessung!$C$15),0))</f>
        <v>0</v>
      </c>
      <c r="J15" s="46">
        <f>IF(J$12&lt;Performancemessung!$C$13,Performancemessung!$C$11*Performancemessung!$C$15,IF(J$12=Performancemessung!$C$13,Performancemessung!$C$11*(1+Performancemessung!$C$15),0))</f>
        <v>0</v>
      </c>
      <c r="K15" s="46">
        <f>IF(K$12&lt;Performancemessung!$C$13,Performancemessung!$C$11*Performancemessung!$C$15,IF(K$12=Performancemessung!$C$13,Performancemessung!$C$11*(1+Performancemessung!$C$15),0))</f>
        <v>0</v>
      </c>
      <c r="L15" s="46">
        <f>IF(L$12&lt;Performancemessung!$C$13,Performancemessung!$C$11*Performancemessung!$C$15,IF(L$12=Performancemessung!$C$13,Performancemessung!$C$11*(1+Performancemessung!$C$15),0))</f>
        <v>0</v>
      </c>
    </row>
    <row r="16" spans="1:12" ht="15.75">
      <c r="A16" s="51" t="s">
        <v>41</v>
      </c>
      <c r="B16" s="28"/>
      <c r="C16" s="50" t="e">
        <f>IF(C12&lt;=Performancemessung!$C$13,'Bonitätsrisikolose Zinsen t=0'!B14,"")</f>
        <v>#NAME?</v>
      </c>
      <c r="D16" s="50" t="e">
        <f>IF(D12&lt;=Performancemessung!$C$13,'Bonitätsrisikolose Zinsen t=0'!C14,"")</f>
        <v>#NAME?</v>
      </c>
      <c r="E16" s="50" t="e">
        <f>IF(E12&lt;=Performancemessung!$C$13,'Bonitätsrisikolose Zinsen t=0'!D14,"")</f>
        <v>#NAME?</v>
      </c>
      <c r="F16" s="50">
        <f>IF(F12&lt;=Performancemessung!$C$13,'Bonitätsrisikolose Zinsen t=0'!E14,"")</f>
      </c>
      <c r="G16" s="50">
        <f>IF(G12&lt;=Performancemessung!$C$13,'Bonitätsrisikolose Zinsen t=0'!F14,"")</f>
      </c>
      <c r="H16" s="50">
        <f>IF(H12&lt;=Performancemessung!$C$13,'Bonitätsrisikolose Zinsen t=0'!G14,"")</f>
      </c>
      <c r="I16" s="50">
        <f>IF(I12&lt;=Performancemessung!$C$13,'Bonitätsrisikolose Zinsen t=0'!H14,"")</f>
      </c>
      <c r="J16" s="50">
        <f>IF(J12&lt;=Performancemessung!$C$13,'Bonitätsrisikolose Zinsen t=0'!I14,"")</f>
      </c>
      <c r="K16" s="50">
        <f>IF(K12&lt;=Performancemessung!$C$13,'Bonitätsrisikolose Zinsen t=0'!J14,"")</f>
      </c>
      <c r="L16" s="50">
        <f>IF(L12&lt;=Performancemessung!$C$13,'Bonitätsrisikolose Zinsen t=0'!K14,"")</f>
      </c>
    </row>
    <row r="17" spans="1:13" ht="15.75">
      <c r="A17" s="51" t="s">
        <v>42</v>
      </c>
      <c r="B17" s="48" t="e">
        <f>SUM(C17:L17)</f>
        <v>#NAME?</v>
      </c>
      <c r="C17" s="46" t="e">
        <f>C15*'Bonitätsrisikolose Zinsen t=0'!B14</f>
        <v>#NAME?</v>
      </c>
      <c r="D17" s="46" t="e">
        <f>D15*'Bonitätsrisikolose Zinsen t=0'!C14</f>
        <v>#NAME?</v>
      </c>
      <c r="E17" s="46" t="e">
        <f>E15*'Bonitätsrisikolose Zinsen t=0'!D14</f>
        <v>#NAME?</v>
      </c>
      <c r="F17" s="46" t="e">
        <f>F15*'Bonitätsrisikolose Zinsen t=0'!E14</f>
        <v>#NAME?</v>
      </c>
      <c r="G17" s="46" t="e">
        <f>G15*'Bonitätsrisikolose Zinsen t=0'!F14</f>
        <v>#NAME?</v>
      </c>
      <c r="H17" s="46" t="e">
        <f>H15*'Bonitätsrisikolose Zinsen t=0'!G14</f>
        <v>#NAME?</v>
      </c>
      <c r="I17" s="46" t="e">
        <f>I15*'Bonitätsrisikolose Zinsen t=0'!H14</f>
        <v>#NAME?</v>
      </c>
      <c r="J17" s="46" t="e">
        <f>J15*'Bonitätsrisikolose Zinsen t=0'!I14</f>
        <v>#NAME?</v>
      </c>
      <c r="K17" s="46" t="e">
        <f>K15*'Bonitätsrisikolose Zinsen t=0'!J14</f>
        <v>#NAME?</v>
      </c>
      <c r="L17" s="46" t="e">
        <f>L15*'Bonitätsrisikolose Zinsen t=0'!K14</f>
        <v>#NAME?</v>
      </c>
      <c r="M17" s="49"/>
    </row>
    <row r="18" spans="1:13" ht="15">
      <c r="A18" s="27"/>
      <c r="B18" s="27"/>
      <c r="C18" s="27"/>
      <c r="D18" s="3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>
      <c r="A19" s="27"/>
      <c r="B19" s="3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>
      <c r="A20" s="27"/>
      <c r="B20" s="27"/>
      <c r="C20" s="31"/>
      <c r="D20" s="31"/>
      <c r="E20" s="44" t="s">
        <v>67</v>
      </c>
      <c r="F20" s="28"/>
      <c r="G20" s="28"/>
      <c r="H20" s="31"/>
      <c r="I20" s="31"/>
      <c r="J20" s="31"/>
      <c r="K20" s="27"/>
      <c r="L20" s="27"/>
      <c r="M20" s="27"/>
    </row>
    <row r="22" ht="15">
      <c r="D22" s="25"/>
    </row>
    <row r="23" spans="2:12" ht="15">
      <c r="B23" s="26">
        <v>0</v>
      </c>
      <c r="C23" s="26">
        <f>B23+1</f>
        <v>1</v>
      </c>
      <c r="D23" s="26">
        <f aca="true" t="shared" si="1" ref="D23:L23">C23+1</f>
        <v>2</v>
      </c>
      <c r="E23" s="26">
        <f t="shared" si="1"/>
        <v>3</v>
      </c>
      <c r="F23" s="26">
        <f t="shared" si="1"/>
        <v>4</v>
      </c>
      <c r="G23" s="26">
        <f t="shared" si="1"/>
        <v>5</v>
      </c>
      <c r="H23" s="26">
        <f t="shared" si="1"/>
        <v>6</v>
      </c>
      <c r="I23" s="26">
        <f t="shared" si="1"/>
        <v>7</v>
      </c>
      <c r="J23" s="26">
        <f t="shared" si="1"/>
        <v>8</v>
      </c>
      <c r="K23" s="26">
        <f t="shared" si="1"/>
        <v>9</v>
      </c>
      <c r="L23" s="26">
        <f t="shared" si="1"/>
        <v>10</v>
      </c>
    </row>
    <row r="24" spans="2:12" ht="15">
      <c r="B24" s="27" t="s">
        <v>22</v>
      </c>
      <c r="C24" s="27" t="s">
        <v>23</v>
      </c>
      <c r="D24" s="27" t="s">
        <v>24</v>
      </c>
      <c r="E24" s="27" t="s">
        <v>25</v>
      </c>
      <c r="F24" s="27" t="s">
        <v>26</v>
      </c>
      <c r="G24" s="27" t="s">
        <v>27</v>
      </c>
      <c r="H24" s="27" t="s">
        <v>28</v>
      </c>
      <c r="I24" s="27" t="s">
        <v>29</v>
      </c>
      <c r="J24" s="27" t="s">
        <v>30</v>
      </c>
      <c r="K24" s="27" t="s">
        <v>31</v>
      </c>
      <c r="L24" s="27" t="s">
        <v>32</v>
      </c>
    </row>
    <row r="25" spans="1:12" ht="15.75">
      <c r="A25" s="51" t="s">
        <v>6</v>
      </c>
      <c r="B25" s="29" t="str">
        <f>IF(B$12&lt;=Performancemessung!$C$23,B24,"")</f>
        <v>t=0</v>
      </c>
      <c r="C25" s="29">
        <f>IF(C$12&lt;=Performancemessung!$C$23,C24,"")</f>
      </c>
      <c r="D25" s="29">
        <f>IF(D$12&lt;=Performancemessung!$C$23,D24,"")</f>
      </c>
      <c r="E25" s="29">
        <f>IF(E$12&lt;=Performancemessung!$C$23,E24,"")</f>
      </c>
      <c r="F25" s="29">
        <f>IF(F$12&lt;=Performancemessung!$C$23,F24,"")</f>
      </c>
      <c r="G25" s="29">
        <f>IF(G$12&lt;=Performancemessung!$C$23,G24,"")</f>
      </c>
      <c r="H25" s="29">
        <f>IF(H$12&lt;=Performancemessung!$C$23,H24,"")</f>
      </c>
      <c r="I25" s="29">
        <f>IF(I$12&lt;=Performancemessung!$C$23,I24,"")</f>
      </c>
      <c r="J25" s="29">
        <f>IF(J$12&lt;=Performancemessung!$C$23,J24,"")</f>
      </c>
      <c r="K25" s="29">
        <f>IF(K$12&lt;=Performancemessung!$C$23,K24,"")</f>
      </c>
      <c r="L25" s="29">
        <f>IF(L23&lt;=Performancemessung!$C$13,L24,"")</f>
      </c>
    </row>
    <row r="26" spans="1:12" ht="15.75">
      <c r="A26" s="51" t="s">
        <v>43</v>
      </c>
      <c r="B26" s="46">
        <f>C15</f>
        <v>4.5</v>
      </c>
      <c r="C26" s="46">
        <f aca="true" t="shared" si="2" ref="C26:K26">D15</f>
        <v>4.5</v>
      </c>
      <c r="D26" s="46">
        <f t="shared" si="2"/>
        <v>104.5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/>
    </row>
    <row r="27" spans="1:12" ht="15.75">
      <c r="A27" s="51" t="s">
        <v>41</v>
      </c>
      <c r="B27" s="28"/>
      <c r="C27" s="50">
        <f>IF(C$12&lt;=Performancemessung!$C$23,'Bonitätsrisikolose Zinsen t=1'!B14,"")</f>
      </c>
      <c r="D27" s="50">
        <f>IF(D$12&lt;=Performancemessung!$C$23,'Bonitätsrisikolose Zinsen t=1'!C14,"")</f>
      </c>
      <c r="E27" s="50">
        <f>IF(E$12&lt;=Performancemessung!$C$23,'Bonitätsrisikolose Zinsen t=1'!D14,"")</f>
      </c>
      <c r="F27" s="50">
        <f>IF(F$12&lt;=Performancemessung!$C$23,'Bonitätsrisikolose Zinsen t=1'!E14,"")</f>
      </c>
      <c r="G27" s="50">
        <f>IF(G$12&lt;=Performancemessung!$C$23,'Bonitätsrisikolose Zinsen t=1'!F14,"")</f>
      </c>
      <c r="H27" s="50">
        <f>IF(H$12&lt;=Performancemessung!$C$23,'Bonitätsrisikolose Zinsen t=1'!G14,"")</f>
      </c>
      <c r="I27" s="50">
        <f>IF(I$12&lt;=Performancemessung!$C$23,'Bonitätsrisikolose Zinsen t=1'!H14,"")</f>
      </c>
      <c r="J27" s="50">
        <f>IF(J$12&lt;=Performancemessung!$C$23,'Bonitätsrisikolose Zinsen t=1'!I14,"")</f>
      </c>
      <c r="K27" s="50">
        <f>IF(K$12&lt;=Performancemessung!$C$23,'Bonitätsrisikolose Zinsen t=1'!J14,"")</f>
      </c>
      <c r="L27" s="50">
        <f>IF(L$12&lt;=Performancemessung!$C$23,'Bonitätsrisikolose Zinsen t=1'!K14,"")</f>
      </c>
    </row>
    <row r="28" spans="1:13" ht="15.75">
      <c r="A28" s="51" t="s">
        <v>42</v>
      </c>
      <c r="B28" s="48" t="e">
        <f>SUM(C28:L28)+B26</f>
        <v>#NAME?</v>
      </c>
      <c r="C28" s="46" t="e">
        <f>C26*'Bonitätsrisikolose Zinsen t=1'!B14</f>
        <v>#NAME?</v>
      </c>
      <c r="D28" s="46" t="e">
        <f>D26*'Bonitätsrisikolose Zinsen t=1'!C14</f>
        <v>#NAME?</v>
      </c>
      <c r="E28" s="46" t="e">
        <f>E26*'Bonitätsrisikolose Zinsen t=1'!D14</f>
        <v>#NAME?</v>
      </c>
      <c r="F28" s="46" t="e">
        <f>F26*'Bonitätsrisikolose Zinsen t=1'!E14</f>
        <v>#NAME?</v>
      </c>
      <c r="G28" s="46" t="e">
        <f>G26*'Bonitätsrisikolose Zinsen t=1'!F14</f>
        <v>#NAME?</v>
      </c>
      <c r="H28" s="46" t="e">
        <f>H26*'Bonitätsrisikolose Zinsen t=1'!G14</f>
        <v>#NAME?</v>
      </c>
      <c r="I28" s="46" t="e">
        <f>I26*'Bonitätsrisikolose Zinsen t=1'!H14</f>
        <v>#NAME?</v>
      </c>
      <c r="J28" s="46" t="e">
        <f>J26*'Bonitätsrisikolose Zinsen t=1'!I14</f>
        <v>#NAME?</v>
      </c>
      <c r="K28" s="46" t="e">
        <f>K26*'Bonitätsrisikolose Zinsen t=1'!J14</f>
        <v>#NAME?</v>
      </c>
      <c r="L28" s="46"/>
      <c r="M28" s="49"/>
    </row>
    <row r="29" spans="1:13" ht="15">
      <c r="A29" s="27"/>
      <c r="B29" s="27"/>
      <c r="C29" s="27"/>
      <c r="D29" s="53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5">
      <c r="A30" s="27"/>
      <c r="B30" s="31"/>
      <c r="C30" s="27"/>
      <c r="D30" s="27"/>
      <c r="E30" s="44" t="s">
        <v>67</v>
      </c>
      <c r="F30" s="27"/>
      <c r="G30" s="27"/>
      <c r="H30" s="27"/>
      <c r="I30" s="27"/>
      <c r="J30" s="27"/>
      <c r="K30" s="27"/>
      <c r="L30" s="27"/>
      <c r="M30" s="27"/>
    </row>
  </sheetData>
  <sheetProtection password="81B8" sheet="1" objects="1" scenarios="1"/>
  <hyperlinks>
    <hyperlink ref="F4" r:id="rId1" display="www.banklehrstuhl.de"/>
    <hyperlink ref="F5" r:id="rId2" display="www.zinsrisiko.de"/>
    <hyperlink ref="F6" r:id="rId3" display="www.cfar.de"/>
    <hyperlink ref="F7" r:id="rId4" display="www.ccfb.de"/>
    <hyperlink ref="E20" location="Performancemessung!A1" display="zurück zur Performancemessung"/>
    <hyperlink ref="E3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M30"/>
  <sheetViews>
    <sheetView showRowColHeaders="0" showZeros="0" workbookViewId="0" topLeftCell="A1">
      <selection activeCell="B17" sqref="B17"/>
    </sheetView>
  </sheetViews>
  <sheetFormatPr defaultColWidth="11.421875" defaultRowHeight="12.75"/>
  <cols>
    <col min="1" max="16384" width="11.421875" style="19" customWidth="1"/>
  </cols>
  <sheetData>
    <row r="1" spans="2:13" ht="15.75"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4"/>
      <c r="C2" s="14"/>
      <c r="D2" s="14"/>
      <c r="F2" s="14" t="s">
        <v>13</v>
      </c>
      <c r="G2" s="14"/>
      <c r="H2" s="14"/>
      <c r="I2" s="14"/>
      <c r="J2" s="14"/>
      <c r="K2" s="14"/>
      <c r="L2" s="14"/>
      <c r="M2" s="14"/>
    </row>
    <row r="3" spans="2:13" ht="15">
      <c r="B3" s="14"/>
      <c r="C3" s="14"/>
      <c r="D3" s="14"/>
      <c r="F3" s="14" t="s">
        <v>10</v>
      </c>
      <c r="G3" s="14"/>
      <c r="H3" s="14"/>
      <c r="I3" s="14"/>
      <c r="J3" s="14"/>
      <c r="K3" s="14"/>
      <c r="L3" s="14"/>
      <c r="M3" s="14"/>
    </row>
    <row r="4" spans="2:13" ht="15">
      <c r="B4" s="14"/>
      <c r="C4" s="14"/>
      <c r="D4" s="14"/>
      <c r="F4" s="16" t="s">
        <v>14</v>
      </c>
      <c r="G4" s="14"/>
      <c r="H4" s="14"/>
      <c r="I4" s="14"/>
      <c r="J4" s="14"/>
      <c r="K4" s="14"/>
      <c r="L4" s="14"/>
      <c r="M4" s="14"/>
    </row>
    <row r="5" spans="2:13" ht="15">
      <c r="B5" s="14"/>
      <c r="C5" s="14"/>
      <c r="D5" s="14"/>
      <c r="F5" s="16" t="s">
        <v>12</v>
      </c>
      <c r="G5" s="14"/>
      <c r="H5" s="14"/>
      <c r="I5" s="14"/>
      <c r="J5" s="14"/>
      <c r="K5" s="14"/>
      <c r="L5" s="14"/>
      <c r="M5" s="14"/>
    </row>
    <row r="6" spans="2:13" ht="15">
      <c r="B6" s="14"/>
      <c r="C6" s="14"/>
      <c r="D6" s="14"/>
      <c r="F6" s="16" t="s">
        <v>16</v>
      </c>
      <c r="G6" s="14"/>
      <c r="H6" s="14"/>
      <c r="I6" s="14"/>
      <c r="J6" s="14"/>
      <c r="K6" s="14"/>
      <c r="L6" s="14"/>
      <c r="M6" s="14"/>
    </row>
    <row r="7" spans="2:13" ht="15.75">
      <c r="B7" s="14"/>
      <c r="C7" s="14"/>
      <c r="D7" s="15"/>
      <c r="F7" s="16" t="s">
        <v>15</v>
      </c>
      <c r="G7" s="14"/>
      <c r="H7" s="14"/>
      <c r="I7" s="14"/>
      <c r="J7" s="14"/>
      <c r="K7" s="14" t="s">
        <v>17</v>
      </c>
      <c r="L7" s="14"/>
      <c r="M7" s="14"/>
    </row>
    <row r="8" spans="2:13" ht="15.75"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2:13" s="20" customFormat="1" ht="15.75"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</row>
    <row r="11" ht="15">
      <c r="D11" s="25"/>
    </row>
    <row r="12" spans="2:12" ht="15">
      <c r="B12" s="26">
        <v>0</v>
      </c>
      <c r="C12" s="26">
        <f aca="true" t="shared" si="0" ref="C12:L12">B12+1</f>
        <v>1</v>
      </c>
      <c r="D12" s="26">
        <f t="shared" si="0"/>
        <v>2</v>
      </c>
      <c r="E12" s="26">
        <f t="shared" si="0"/>
        <v>3</v>
      </c>
      <c r="F12" s="26">
        <f t="shared" si="0"/>
        <v>4</v>
      </c>
      <c r="G12" s="26">
        <f t="shared" si="0"/>
        <v>5</v>
      </c>
      <c r="H12" s="26">
        <f t="shared" si="0"/>
        <v>6</v>
      </c>
      <c r="I12" s="26">
        <f t="shared" si="0"/>
        <v>7</v>
      </c>
      <c r="J12" s="26">
        <f t="shared" si="0"/>
        <v>8</v>
      </c>
      <c r="K12" s="26">
        <f t="shared" si="0"/>
        <v>9</v>
      </c>
      <c r="L12" s="26">
        <f t="shared" si="0"/>
        <v>10</v>
      </c>
    </row>
    <row r="13" spans="2:12" ht="15">
      <c r="B13" s="27" t="s">
        <v>22</v>
      </c>
      <c r="C13" s="27" t="s">
        <v>23</v>
      </c>
      <c r="D13" s="27" t="s">
        <v>24</v>
      </c>
      <c r="E13" s="27" t="s">
        <v>25</v>
      </c>
      <c r="F13" s="27" t="s">
        <v>26</v>
      </c>
      <c r="G13" s="27" t="s">
        <v>27</v>
      </c>
      <c r="H13" s="27" t="s">
        <v>28</v>
      </c>
      <c r="I13" s="27" t="s">
        <v>29</v>
      </c>
      <c r="J13" s="27" t="s">
        <v>30</v>
      </c>
      <c r="K13" s="27" t="s">
        <v>31</v>
      </c>
      <c r="L13" s="27" t="s">
        <v>32</v>
      </c>
    </row>
    <row r="14" spans="1:12" ht="15.75">
      <c r="A14" s="51" t="s">
        <v>6</v>
      </c>
      <c r="B14" s="29" t="str">
        <f>IF(B$12&lt;=Performancemessung!$C$13,B13,"")</f>
        <v>t=0</v>
      </c>
      <c r="C14" s="29" t="str">
        <f>IF(C12&lt;=Performancemessung!$C$13,C13,"")</f>
        <v>t=1</v>
      </c>
      <c r="D14" s="29" t="str">
        <f>IF(D12&lt;=Performancemessung!$C$13,D13,"")</f>
        <v>t=2</v>
      </c>
      <c r="E14" s="29" t="str">
        <f>IF(E12&lt;=Performancemessung!$C$13,E13,"")</f>
        <v>t=3</v>
      </c>
      <c r="F14" s="29">
        <f>IF(F12&lt;=Performancemessung!$C$13,F13,"")</f>
      </c>
      <c r="G14" s="29">
        <f>IF(G12&lt;=Performancemessung!$C$13,G13,"")</f>
      </c>
      <c r="H14" s="29">
        <f>IF(H12&lt;=Performancemessung!$C$13,H13,"")</f>
      </c>
      <c r="I14" s="29">
        <f>IF(I12&lt;=Performancemessung!$C$13,I13,"")</f>
      </c>
      <c r="J14" s="29">
        <f>IF(J12&lt;=Performancemessung!$C$13,J13,"")</f>
      </c>
      <c r="K14" s="29">
        <f>IF(K12&lt;=Performancemessung!$C$13,K13,"")</f>
      </c>
      <c r="L14" s="29">
        <f>IF(L12&lt;=Performancemessung!$C$13,L13,"")</f>
      </c>
    </row>
    <row r="15" spans="1:12" ht="15.75">
      <c r="A15" s="51" t="s">
        <v>40</v>
      </c>
      <c r="B15" s="52"/>
      <c r="C15" s="46">
        <f>IF(C$12&lt;Performancemessung!$C$13,Performancemessung!$C$11*Performancemessung!$C$15,IF(C$12=Performancemessung!$C$13,Performancemessung!$C$11*(1+Performancemessung!$C$15),0))</f>
        <v>4.5</v>
      </c>
      <c r="D15" s="46">
        <f>IF(D$12&lt;Performancemessung!$C$13,Performancemessung!$C$11*Performancemessung!$C$15,IF(D$12=Performancemessung!$C$13,Performancemessung!$C$11*(1+Performancemessung!$C$15),0))</f>
        <v>4.5</v>
      </c>
      <c r="E15" s="46">
        <f>IF(E$12&lt;Performancemessung!$C$13,Performancemessung!$C$11*Performancemessung!$C$15,IF(E$12=Performancemessung!$C$13,Performancemessung!$C$11*(1+Performancemessung!$C$15),0))</f>
        <v>104.5</v>
      </c>
      <c r="F15" s="46">
        <f>IF(F$12&lt;Performancemessung!$C$13,Performancemessung!$C$11*Performancemessung!$C$15,IF(F$12=Performancemessung!$C$13,Performancemessung!$C$11*(1+Performancemessung!$C$15),0))</f>
        <v>0</v>
      </c>
      <c r="G15" s="46">
        <f>IF(G$12&lt;Performancemessung!$C$13,Performancemessung!$C$11*Performancemessung!$C$15,IF(G$12=Performancemessung!$C$13,Performancemessung!$C$11*(1+Performancemessung!$C$15),0))</f>
        <v>0</v>
      </c>
      <c r="H15" s="46">
        <f>IF(H$12&lt;Performancemessung!$C$13,Performancemessung!$C$11*Performancemessung!$C$15,IF(H$12=Performancemessung!$C$13,Performancemessung!$C$11*(1+Performancemessung!$C$15),0))</f>
        <v>0</v>
      </c>
      <c r="I15" s="46">
        <f>IF(I$12&lt;Performancemessung!$C$13,Performancemessung!$C$11*Performancemessung!$C$15,IF(I$12=Performancemessung!$C$13,Performancemessung!$C$11*(1+Performancemessung!$C$15),0))</f>
        <v>0</v>
      </c>
      <c r="J15" s="46">
        <f>IF(J$12&lt;Performancemessung!$C$13,Performancemessung!$C$11*Performancemessung!$C$15,IF(J$12=Performancemessung!$C$13,Performancemessung!$C$11*(1+Performancemessung!$C$15),0))</f>
        <v>0</v>
      </c>
      <c r="K15" s="46">
        <f>IF(K$12&lt;Performancemessung!$C$13,Performancemessung!$C$11*Performancemessung!$C$15,IF(K$12=Performancemessung!$C$13,Performancemessung!$C$11*(1+Performancemessung!$C$15),0))</f>
        <v>0</v>
      </c>
      <c r="L15" s="46">
        <f>IF(L$12&lt;Performancemessung!$C$13,Performancemessung!$C$11*Performancemessung!$C$15,IF(L$12=Performancemessung!$C$13,Performancemessung!$C$11*(1+Performancemessung!$C$15),0))</f>
        <v>0</v>
      </c>
    </row>
    <row r="16" spans="1:12" ht="15.75">
      <c r="A16" s="51" t="s">
        <v>41</v>
      </c>
      <c r="B16" s="46"/>
      <c r="C16" s="50" t="e">
        <f>IF(C12&lt;=Performancemessung!$C$13,'Bonitätsäquivalente Zinsen t=0'!B14,"")</f>
        <v>#NAME?</v>
      </c>
      <c r="D16" s="50" t="e">
        <f>IF(D12&lt;=Performancemessung!$C$13,'Bonitätsäquivalente Zinsen t=0'!C14,"")</f>
        <v>#NAME?</v>
      </c>
      <c r="E16" s="50" t="e">
        <f>IF(E12&lt;=Performancemessung!$C$13,'Bonitätsäquivalente Zinsen t=0'!D14,"")</f>
        <v>#NAME?</v>
      </c>
      <c r="F16" s="50">
        <f>IF(F12&lt;=Performancemessung!$C$13,'Bonitätsäquivalente Zinsen t=0'!E14,"")</f>
      </c>
      <c r="G16" s="50">
        <f>IF(G12&lt;=Performancemessung!$C$13,'Bonitätsäquivalente Zinsen t=0'!F14,"")</f>
      </c>
      <c r="H16" s="50">
        <f>IF(H12&lt;=Performancemessung!$C$13,'Bonitätsäquivalente Zinsen t=0'!G14,"")</f>
      </c>
      <c r="I16" s="50">
        <f>IF(I12&lt;=Performancemessung!$C$13,'Bonitätsäquivalente Zinsen t=0'!H14,"")</f>
      </c>
      <c r="J16" s="50">
        <f>IF(J12&lt;=Performancemessung!$C$13,'Bonitätsäquivalente Zinsen t=0'!I14,"")</f>
      </c>
      <c r="K16" s="50">
        <f>IF(K12&lt;=Performancemessung!$C$13,'Bonitätsäquivalente Zinsen t=0'!J14,"")</f>
      </c>
      <c r="L16" s="50">
        <f>IF(L12&lt;=Performancemessung!$C$13,'Bonitätsäquivalente Zinsen t=0'!K14,"")</f>
      </c>
    </row>
    <row r="17" spans="1:12" ht="15.75">
      <c r="A17" s="51" t="s">
        <v>42</v>
      </c>
      <c r="B17" s="48" t="e">
        <f>SUM(C17:L17)</f>
        <v>#NAME?</v>
      </c>
      <c r="C17" s="46" t="e">
        <f>C15*'Bonitätsäquivalente Zinsen t=0'!B14</f>
        <v>#NAME?</v>
      </c>
      <c r="D17" s="46" t="e">
        <f>D15*'Bonitätsäquivalente Zinsen t=0'!C14</f>
        <v>#NAME?</v>
      </c>
      <c r="E17" s="46" t="e">
        <f>E15*'Bonitätsäquivalente Zinsen t=0'!D14</f>
        <v>#NAME?</v>
      </c>
      <c r="F17" s="46" t="e">
        <f>F15*'Bonitätsäquivalente Zinsen t=0'!E14</f>
        <v>#NAME?</v>
      </c>
      <c r="G17" s="46" t="e">
        <f>G15*'Bonitätsäquivalente Zinsen t=0'!F14</f>
        <v>#NAME?</v>
      </c>
      <c r="H17" s="46" t="e">
        <f>H15*'Bonitätsäquivalente Zinsen t=0'!G14</f>
        <v>#NAME?</v>
      </c>
      <c r="I17" s="46" t="e">
        <f>I15*'Bonitätsäquivalente Zinsen t=0'!H14</f>
        <v>#NAME?</v>
      </c>
      <c r="J17" s="46" t="e">
        <f>J15*'Bonitätsäquivalente Zinsen t=0'!I14</f>
        <v>#NAME?</v>
      </c>
      <c r="K17" s="46" t="e">
        <f>K15*'Bonitätsäquivalente Zinsen t=0'!J14</f>
        <v>#NAME?</v>
      </c>
      <c r="L17" s="46" t="e">
        <f>L15*'Bonitätsäquivalente Zinsen t=0'!K14</f>
        <v>#NAME?</v>
      </c>
    </row>
    <row r="18" spans="1:13" ht="15">
      <c r="A18" s="27"/>
      <c r="B18" s="27"/>
      <c r="C18" s="27"/>
      <c r="D18" s="3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>
      <c r="A19" s="27"/>
      <c r="B19" s="31"/>
      <c r="C19" s="27"/>
      <c r="D19" s="27"/>
      <c r="E19" s="44" t="s">
        <v>67</v>
      </c>
      <c r="F19" s="27"/>
      <c r="G19" s="27"/>
      <c r="H19" s="27"/>
      <c r="I19" s="27"/>
      <c r="J19" s="27"/>
      <c r="K19" s="27"/>
      <c r="L19" s="27"/>
      <c r="M19" s="27"/>
    </row>
    <row r="20" spans="1:13" ht="15">
      <c r="A20" s="27"/>
      <c r="B20" s="27"/>
      <c r="C20" s="31"/>
      <c r="D20" s="31"/>
      <c r="E20" s="31"/>
      <c r="F20" s="31"/>
      <c r="G20" s="31"/>
      <c r="H20" s="31"/>
      <c r="I20" s="31"/>
      <c r="J20" s="31"/>
      <c r="K20" s="27"/>
      <c r="L20" s="27"/>
      <c r="M20" s="27"/>
    </row>
    <row r="21" spans="1:13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ht="15">
      <c r="D22" s="25"/>
    </row>
    <row r="23" spans="2:12" ht="15">
      <c r="B23" s="26">
        <v>0</v>
      </c>
      <c r="C23" s="26">
        <f aca="true" t="shared" si="1" ref="C23:L23">B23+1</f>
        <v>1</v>
      </c>
      <c r="D23" s="26">
        <f t="shared" si="1"/>
        <v>2</v>
      </c>
      <c r="E23" s="26">
        <f t="shared" si="1"/>
        <v>3</v>
      </c>
      <c r="F23" s="26">
        <f t="shared" si="1"/>
        <v>4</v>
      </c>
      <c r="G23" s="26">
        <f t="shared" si="1"/>
        <v>5</v>
      </c>
      <c r="H23" s="26">
        <f t="shared" si="1"/>
        <v>6</v>
      </c>
      <c r="I23" s="26">
        <f t="shared" si="1"/>
        <v>7</v>
      </c>
      <c r="J23" s="26">
        <f t="shared" si="1"/>
        <v>8</v>
      </c>
      <c r="K23" s="26">
        <f t="shared" si="1"/>
        <v>9</v>
      </c>
      <c r="L23" s="26">
        <f t="shared" si="1"/>
        <v>10</v>
      </c>
    </row>
    <row r="24" spans="2:12" ht="15">
      <c r="B24" s="27" t="s">
        <v>22</v>
      </c>
      <c r="C24" s="27" t="s">
        <v>23</v>
      </c>
      <c r="D24" s="27" t="s">
        <v>24</v>
      </c>
      <c r="E24" s="27" t="s">
        <v>25</v>
      </c>
      <c r="F24" s="27" t="s">
        <v>26</v>
      </c>
      <c r="G24" s="27" t="s">
        <v>27</v>
      </c>
      <c r="H24" s="27" t="s">
        <v>28</v>
      </c>
      <c r="I24" s="27" t="s">
        <v>29</v>
      </c>
      <c r="J24" s="27" t="s">
        <v>30</v>
      </c>
      <c r="K24" s="27" t="s">
        <v>31</v>
      </c>
      <c r="L24" s="27" t="s">
        <v>32</v>
      </c>
    </row>
    <row r="25" spans="1:12" ht="15.75">
      <c r="A25" s="51" t="s">
        <v>6</v>
      </c>
      <c r="B25" s="29" t="str">
        <f>IF(B$12&lt;=Performancemessung!$C$13,B24,"")</f>
        <v>t=0</v>
      </c>
      <c r="C25" s="29" t="str">
        <f>IF(C23&lt;=Performancemessung!$C$13,C24,"")</f>
        <v>t=1</v>
      </c>
      <c r="D25" s="29" t="str">
        <f>IF(D23&lt;=Performancemessung!$C$13,D24,"")</f>
        <v>t=2</v>
      </c>
      <c r="E25" s="29" t="str">
        <f>IF(E23&lt;=Performancemessung!$C$13,E24,"")</f>
        <v>t=3</v>
      </c>
      <c r="F25" s="29">
        <f>IF(F23&lt;=Performancemessung!$C$13,F24,"")</f>
      </c>
      <c r="G25" s="29">
        <f>IF(G23&lt;=Performancemessung!$C$13,G24,"")</f>
      </c>
      <c r="H25" s="29">
        <f>IF(H23&lt;=Performancemessung!$C$13,H24,"")</f>
      </c>
      <c r="I25" s="29">
        <f>IF(I23&lt;=Performancemessung!$C$13,I24,"")</f>
      </c>
      <c r="J25" s="29">
        <f>IF(J23&lt;=Performancemessung!$C$13,J24,"")</f>
      </c>
      <c r="K25" s="29">
        <f>IF(K23&lt;=Performancemessung!$C$13,K24,"")</f>
      </c>
      <c r="L25" s="29">
        <f>IF(L23&lt;=Performancemessung!$C$13,L24,"")</f>
      </c>
    </row>
    <row r="26" spans="1:12" ht="15.75">
      <c r="A26" s="51" t="s">
        <v>43</v>
      </c>
      <c r="B26" s="46">
        <f>C15</f>
        <v>4.5</v>
      </c>
      <c r="C26" s="46">
        <f aca="true" t="shared" si="2" ref="C26:K26">D15</f>
        <v>4.5</v>
      </c>
      <c r="D26" s="46">
        <f t="shared" si="2"/>
        <v>104.5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/>
    </row>
    <row r="27" spans="1:13" ht="15.75">
      <c r="A27" s="51" t="s">
        <v>41</v>
      </c>
      <c r="B27" s="46"/>
      <c r="C27" s="50">
        <f>IF(C12&lt;=Performancemessung!$C$23,'Bonitätsäquivalente Zinsen t=1'!B14,"")</f>
      </c>
      <c r="D27" s="50">
        <f>IF(D12&lt;=Performancemessung!$C$23,'Bonitätsäquivalente Zinsen t=1'!C14,"")</f>
      </c>
      <c r="E27" s="50">
        <f>IF(E12&lt;=Performancemessung!$C$23,'Bonitätsäquivalente Zinsen t=1'!D14,"")</f>
      </c>
      <c r="F27" s="50">
        <f>IF(F12&lt;=Performancemessung!$C$23,'Bonitätsäquivalente Zinsen t=1'!E14,"")</f>
      </c>
      <c r="G27" s="50">
        <f>IF(G12&lt;=Performancemessung!$C$23,'Bonitätsäquivalente Zinsen t=1'!F14,"")</f>
      </c>
      <c r="H27" s="50">
        <f>IF(H12&lt;=Performancemessung!$C$23,'Bonitätsäquivalente Zinsen t=1'!G14,"")</f>
      </c>
      <c r="I27" s="50">
        <f>IF(I12&lt;=Performancemessung!$C$23,'Bonitätsäquivalente Zinsen t=1'!H14,"")</f>
      </c>
      <c r="J27" s="50">
        <f>IF(J12&lt;=Performancemessung!$C$23,'Bonitätsäquivalente Zinsen t=1'!I14,"")</f>
      </c>
      <c r="K27" s="50">
        <f>IF(K12&lt;=Performancemessung!$C$23,'Bonitätsäquivalente Zinsen t=1'!J14,"")</f>
      </c>
      <c r="L27" s="50">
        <f>IF(L12&lt;=Performancemessung!$C$23,'Bonitätsäquivalente Zinsen t=1'!K14,"")</f>
      </c>
      <c r="M27" s="50"/>
    </row>
    <row r="28" spans="1:12" ht="15.75">
      <c r="A28" s="51" t="s">
        <v>42</v>
      </c>
      <c r="B28" s="48" t="e">
        <f>SUM(C28:L28)+B26</f>
        <v>#NAME?</v>
      </c>
      <c r="C28" s="46" t="e">
        <f>C26*'Bonitätsäquivalente Zinsen t=1'!B14</f>
        <v>#NAME?</v>
      </c>
      <c r="D28" s="46" t="e">
        <f>D26*'Bonitätsäquivalente Zinsen t=1'!C14</f>
        <v>#NAME?</v>
      </c>
      <c r="E28" s="46" t="e">
        <f>E26*'Bonitätsäquivalente Zinsen t=1'!D14</f>
        <v>#NAME?</v>
      </c>
      <c r="F28" s="46" t="e">
        <f>F26*'Bonitätsäquivalente Zinsen t=1'!E14</f>
        <v>#NAME?</v>
      </c>
      <c r="G28" s="46" t="e">
        <f>G26*'Bonitätsäquivalente Zinsen t=1'!F14</f>
        <v>#NAME?</v>
      </c>
      <c r="H28" s="46" t="e">
        <f>H26*'Bonitätsäquivalente Zinsen t=1'!G14</f>
        <v>#NAME?</v>
      </c>
      <c r="I28" s="46" t="e">
        <f>I26*'Bonitätsäquivalente Zinsen t=1'!H14</f>
        <v>#NAME?</v>
      </c>
      <c r="J28" s="46" t="e">
        <f>J26*'Bonitätsäquivalente Zinsen t=1'!I14</f>
        <v>#NAME?</v>
      </c>
      <c r="K28" s="46" t="e">
        <f>K26*'Bonitätsäquivalente Zinsen t=1'!J14</f>
        <v>#NAME?</v>
      </c>
      <c r="L28" s="46"/>
    </row>
    <row r="29" spans="1:13" ht="15">
      <c r="A29" s="27"/>
      <c r="B29" s="27"/>
      <c r="C29" s="27"/>
      <c r="D29" s="30"/>
      <c r="E29" s="27"/>
      <c r="F29" s="27"/>
      <c r="G29" s="27"/>
      <c r="H29" s="27"/>
      <c r="I29" s="27"/>
      <c r="J29" s="27"/>
      <c r="K29" s="27"/>
      <c r="L29" s="27"/>
      <c r="M29" s="27"/>
    </row>
    <row r="30" ht="15">
      <c r="E30" s="44" t="s">
        <v>67</v>
      </c>
    </row>
  </sheetData>
  <sheetProtection password="81B8" sheet="1" objects="1" scenarios="1"/>
  <hyperlinks>
    <hyperlink ref="F4" r:id="rId1" display="www.banklehrstuhl.de"/>
    <hyperlink ref="F5" r:id="rId2" display="www.zinsrisiko.de"/>
    <hyperlink ref="F6" r:id="rId3" display="www.cfar.de"/>
    <hyperlink ref="F7" r:id="rId4" display="www.ccfb.de"/>
    <hyperlink ref="E19" location="Performancemessung!A1" display="zurück zur Performancemessung"/>
    <hyperlink ref="E30" location="Performancemessung!A1" display="zurück zur Performancemessung"/>
  </hyperlinks>
  <printOptions/>
  <pageMargins left="0.75" right="0.75" top="1" bottom="1" header="0.4921259845" footer="0.4921259845"/>
  <pageSetup orientation="portrait" paperSize="9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0.03</v>
      </c>
      <c r="C13" s="36">
        <v>0.035</v>
      </c>
      <c r="D13" s="36">
        <v>0.04</v>
      </c>
      <c r="E13" s="36">
        <v>0.04</v>
      </c>
      <c r="F13" s="36">
        <v>0.045</v>
      </c>
      <c r="G13" s="36">
        <v>0.0475</v>
      </c>
      <c r="H13" s="36">
        <v>0.05</v>
      </c>
      <c r="I13" s="36">
        <v>0.0525</v>
      </c>
      <c r="J13" s="36">
        <v>0.055</v>
      </c>
      <c r="K13" s="36">
        <v>0.0575</v>
      </c>
    </row>
    <row r="14" spans="1:11" ht="12.75">
      <c r="A14" s="10" t="s">
        <v>1</v>
      </c>
      <c r="B14" s="32" t="e">
        <f>B200</f>
        <v>#NAME?</v>
      </c>
      <c r="C14" s="32" t="e">
        <f aca="true" t="shared" si="0" ref="C14:K14">C200</f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6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t="shared" si="1"/>
        <v>#NAME?</v>
      </c>
      <c r="C16" s="33" t="e">
        <f t="shared" si="1"/>
        <v>#NAME?</v>
      </c>
      <c r="D16" s="33" t="e">
        <f t="shared" si="1"/>
        <v>#NAME?</v>
      </c>
      <c r="E16" s="33" t="e">
        <f t="shared" si="1"/>
        <v>#NAME?</v>
      </c>
      <c r="F16" s="33" t="e">
        <f t="shared" si="1"/>
        <v>#NAME?</v>
      </c>
      <c r="G16" s="33" t="e">
        <f t="shared" si="1"/>
        <v>#NAME?</v>
      </c>
      <c r="H16" s="33" t="e">
        <f t="shared" si="1"/>
        <v>#NAME?</v>
      </c>
      <c r="I16" s="33" t="e">
        <f t="shared" si="1"/>
        <v>#NAME?</v>
      </c>
      <c r="J16" s="33" t="e">
        <f t="shared" si="1"/>
        <v>#NAME?</v>
      </c>
      <c r="K16" s="33" t="e">
        <f t="shared" si="1"/>
        <v>#NAME?</v>
      </c>
    </row>
    <row r="17" spans="1:11" ht="12.75">
      <c r="A17" s="1">
        <f>SUM(B17:K17)</f>
        <v>0.0049999999999999975</v>
      </c>
      <c r="B17" s="1">
        <f>IF(Performancemessung!$C$13=B12,Performancemessung!$C$15-B13,0)</f>
        <v>0</v>
      </c>
      <c r="C17" s="1">
        <f>IF(Performancemessung!$C$13=C12,Performancemessung!$C$15-C13,0)</f>
        <v>0</v>
      </c>
      <c r="D17" s="1">
        <f>IF(Performancemessung!$C$13=D12,Performancemessung!$C$15-D13,0)</f>
        <v>0.0049999999999999975</v>
      </c>
      <c r="E17" s="1">
        <f>IF(Performancemessung!$C$13=E12,Performancemessung!$C$15-E13,0)</f>
        <v>0</v>
      </c>
      <c r="F17" s="1">
        <f>IF(Performancemessung!$C$13=F12,Performancemessung!$C$15-F13,0)</f>
        <v>0</v>
      </c>
      <c r="G17" s="1">
        <f>IF(Performancemessung!$C$13=G12,Performancemessung!$C$15-G13,0)</f>
        <v>0</v>
      </c>
      <c r="H17" s="1">
        <f>IF(Performancemessung!$C$13=H12,Performancemessung!$C$15-H13,0)</f>
        <v>0</v>
      </c>
      <c r="I17" s="1">
        <f>IF(Performancemessung!$C$13=I12,Performancemessung!$C$15-I13,0)</f>
        <v>0</v>
      </c>
      <c r="J17" s="1">
        <f>IF(Performancemessung!$C$13=J12,Performancemessung!$C$15-J13,0)</f>
        <v>0</v>
      </c>
      <c r="K17" s="1">
        <f>IF(Performancemessung!$C$13=K12,Performancemessung!$C$15-K13,0)</f>
        <v>0</v>
      </c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>B14</f>
        <v>#NAME?</v>
      </c>
      <c r="C23" s="12" t="e">
        <f>C14</f>
        <v>#NAME?</v>
      </c>
      <c r="D23" s="12" t="e">
        <f aca="true" t="shared" si="2" ref="D23:K23">D14</f>
        <v>#NAME?</v>
      </c>
      <c r="E23" s="12" t="e">
        <f t="shared" si="2"/>
        <v>#NAME?</v>
      </c>
      <c r="F23" s="12" t="e">
        <f t="shared" si="2"/>
        <v>#NAME?</v>
      </c>
      <c r="G23" s="12" t="e">
        <f t="shared" si="2"/>
        <v>#NAME?</v>
      </c>
      <c r="H23" s="12" t="e">
        <f t="shared" si="2"/>
        <v>#NAME?</v>
      </c>
      <c r="I23" s="12" t="e">
        <f t="shared" si="2"/>
        <v>#NAME?</v>
      </c>
      <c r="J23" s="12" t="e">
        <f t="shared" si="2"/>
        <v>#NAME?</v>
      </c>
      <c r="K23" s="12" t="e">
        <f t="shared" si="2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>E23/$B$23</f>
        <v>#NAME?</v>
      </c>
      <c r="E24" s="12" t="e">
        <f aca="true" t="shared" si="3" ref="E24:J24">F23/$B$23</f>
        <v>#NAME?</v>
      </c>
      <c r="F24" s="12" t="e">
        <f t="shared" si="3"/>
        <v>#NAME?</v>
      </c>
      <c r="G24" s="12" t="e">
        <f t="shared" si="3"/>
        <v>#NAME?</v>
      </c>
      <c r="H24" s="12" t="e">
        <f t="shared" si="3"/>
        <v>#NAME?</v>
      </c>
      <c r="I24" s="12" t="e">
        <f t="shared" si="3"/>
        <v>#NAME?</v>
      </c>
      <c r="J24" s="12" t="e">
        <f t="shared" si="3"/>
        <v>#NAME?</v>
      </c>
      <c r="K24" s="12"/>
    </row>
    <row r="25" spans="1:11" ht="12.75">
      <c r="A25" s="10">
        <v>2</v>
      </c>
      <c r="B25" s="12" t="e">
        <f>D23/$C$23</f>
        <v>#NAME?</v>
      </c>
      <c r="C25" s="12" t="e">
        <f aca="true" t="shared" si="4" ref="C25:I25">E23/$C$23</f>
        <v>#NAME?</v>
      </c>
      <c r="D25" s="12" t="e">
        <f t="shared" si="4"/>
        <v>#NAME?</v>
      </c>
      <c r="E25" s="12" t="e">
        <f t="shared" si="4"/>
        <v>#NAME?</v>
      </c>
      <c r="F25" s="12" t="e">
        <f t="shared" si="4"/>
        <v>#NAME?</v>
      </c>
      <c r="G25" s="12" t="e">
        <f t="shared" si="4"/>
        <v>#NAME?</v>
      </c>
      <c r="H25" s="12" t="e">
        <f t="shared" si="4"/>
        <v>#NAME?</v>
      </c>
      <c r="I25" s="12" t="e">
        <f t="shared" si="4"/>
        <v>#NAME?</v>
      </c>
      <c r="J25" s="12"/>
      <c r="K25" s="12"/>
    </row>
    <row r="26" spans="1:11" ht="12.75">
      <c r="A26" s="10">
        <v>3</v>
      </c>
      <c r="B26" s="12" t="e">
        <f>E23/$D$23</f>
        <v>#NAME?</v>
      </c>
      <c r="C26" s="12" t="e">
        <f aca="true" t="shared" si="5" ref="C26:H26">F23/$D$23</f>
        <v>#NAME?</v>
      </c>
      <c r="D26" s="12" t="e">
        <f t="shared" si="5"/>
        <v>#NAME?</v>
      </c>
      <c r="E26" s="12" t="e">
        <f t="shared" si="5"/>
        <v>#NAME?</v>
      </c>
      <c r="F26" s="12" t="e">
        <f t="shared" si="5"/>
        <v>#NAME?</v>
      </c>
      <c r="G26" s="12" t="e">
        <f t="shared" si="5"/>
        <v>#NAME?</v>
      </c>
      <c r="H26" s="12" t="e">
        <f t="shared" si="5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6" ref="B27:G27">F23/$E$23</f>
        <v>#NAME?</v>
      </c>
      <c r="C27" s="12" t="e">
        <f t="shared" si="6"/>
        <v>#NAME?</v>
      </c>
      <c r="D27" s="12" t="e">
        <f t="shared" si="6"/>
        <v>#NAME?</v>
      </c>
      <c r="E27" s="12" t="e">
        <f t="shared" si="6"/>
        <v>#NAME?</v>
      </c>
      <c r="F27" s="12" t="e">
        <f t="shared" si="6"/>
        <v>#NAME?</v>
      </c>
      <c r="G27" s="12" t="e">
        <f t="shared" si="6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>B15</f>
        <v>#NAME?</v>
      </c>
      <c r="C44" s="12" t="e">
        <f aca="true" t="shared" si="7" ref="C44:K44">C15</f>
        <v>#NAME?</v>
      </c>
      <c r="D44" s="12" t="e">
        <f t="shared" si="7"/>
        <v>#NAME?</v>
      </c>
      <c r="E44" s="12" t="e">
        <f t="shared" si="7"/>
        <v>#NAME?</v>
      </c>
      <c r="F44" s="12" t="e">
        <f t="shared" si="7"/>
        <v>#NAME?</v>
      </c>
      <c r="G44" s="12" t="e">
        <f t="shared" si="7"/>
        <v>#NAME?</v>
      </c>
      <c r="H44" s="12" t="e">
        <f t="shared" si="7"/>
        <v>#NAME?</v>
      </c>
      <c r="I44" s="12" t="e">
        <f t="shared" si="7"/>
        <v>#NAME?</v>
      </c>
      <c r="J44" s="12" t="e">
        <f t="shared" si="7"/>
        <v>#NAME?</v>
      </c>
      <c r="K44" s="12" t="e">
        <f t="shared" si="7"/>
        <v>#NAME?</v>
      </c>
    </row>
    <row r="45" spans="1:11" ht="12.75">
      <c r="A45" s="10">
        <v>1</v>
      </c>
      <c r="B45" s="12" t="e">
        <f>C44/$B$44</f>
        <v>#NAME?</v>
      </c>
      <c r="C45" s="12" t="e">
        <f aca="true" t="shared" si="8" ref="C45:J45">D44/$B$44</f>
        <v>#NAME?</v>
      </c>
      <c r="D45" s="12" t="e">
        <f t="shared" si="8"/>
        <v>#NAME?</v>
      </c>
      <c r="E45" s="12" t="e">
        <f t="shared" si="8"/>
        <v>#NAME?</v>
      </c>
      <c r="F45" s="12" t="e">
        <f t="shared" si="8"/>
        <v>#NAME?</v>
      </c>
      <c r="G45" s="12" t="e">
        <f t="shared" si="8"/>
        <v>#NAME?</v>
      </c>
      <c r="H45" s="12" t="e">
        <f t="shared" si="8"/>
        <v>#NAME?</v>
      </c>
      <c r="I45" s="12" t="e">
        <f t="shared" si="8"/>
        <v>#NAME?</v>
      </c>
      <c r="J45" s="12" t="e">
        <f t="shared" si="8"/>
        <v>#NAME?</v>
      </c>
      <c r="K45" s="12"/>
    </row>
    <row r="46" spans="1:11" ht="12.75">
      <c r="A46" s="10">
        <v>2</v>
      </c>
      <c r="B46" s="12" t="e">
        <f>D44/$C$44</f>
        <v>#NAME?</v>
      </c>
      <c r="C46" s="12" t="e">
        <f aca="true" t="shared" si="9" ref="C46:I46">E44/$C$44</f>
        <v>#NAME?</v>
      </c>
      <c r="D46" s="12" t="e">
        <f t="shared" si="9"/>
        <v>#NAME?</v>
      </c>
      <c r="E46" s="12" t="e">
        <f t="shared" si="9"/>
        <v>#NAME?</v>
      </c>
      <c r="F46" s="12" t="e">
        <f t="shared" si="9"/>
        <v>#NAME?</v>
      </c>
      <c r="G46" s="12" t="e">
        <f t="shared" si="9"/>
        <v>#NAME?</v>
      </c>
      <c r="H46" s="12" t="e">
        <f t="shared" si="9"/>
        <v>#NAME?</v>
      </c>
      <c r="I46" s="12" t="e">
        <f t="shared" si="9"/>
        <v>#NAME?</v>
      </c>
      <c r="J46" s="12"/>
      <c r="K46" s="12"/>
    </row>
    <row r="47" spans="1:11" ht="12.75">
      <c r="A47" s="10">
        <v>3</v>
      </c>
      <c r="B47" s="12" t="e">
        <f>E44/$D$44</f>
        <v>#NAME?</v>
      </c>
      <c r="C47" s="12" t="e">
        <f aca="true" t="shared" si="10" ref="C47:H47">F44/$D$44</f>
        <v>#NAME?</v>
      </c>
      <c r="D47" s="12" t="e">
        <f t="shared" si="10"/>
        <v>#NAME?</v>
      </c>
      <c r="E47" s="12" t="e">
        <f t="shared" si="10"/>
        <v>#NAME?</v>
      </c>
      <c r="F47" s="12" t="e">
        <f t="shared" si="10"/>
        <v>#NAME?</v>
      </c>
      <c r="G47" s="12" t="e">
        <f t="shared" si="10"/>
        <v>#NAME?</v>
      </c>
      <c r="H47" s="12" t="e">
        <f t="shared" si="10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1" ref="B48:G48">F44/$E$44</f>
        <v>#NAME?</v>
      </c>
      <c r="C48" s="12" t="e">
        <f t="shared" si="11"/>
        <v>#NAME?</v>
      </c>
      <c r="D48" s="12" t="e">
        <f t="shared" si="11"/>
        <v>#NAME?</v>
      </c>
      <c r="E48" s="12" t="e">
        <f t="shared" si="11"/>
        <v>#NAME?</v>
      </c>
      <c r="F48" s="12" t="e">
        <f t="shared" si="11"/>
        <v>#NAME?</v>
      </c>
      <c r="G48" s="12" t="e">
        <f t="shared" si="11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>B16</f>
        <v>#NAME?</v>
      </c>
      <c r="C60" s="13" t="e">
        <f aca="true" t="shared" si="12" ref="C60:K60">C16</f>
        <v>#NAME?</v>
      </c>
      <c r="D60" s="13" t="e">
        <f t="shared" si="12"/>
        <v>#NAME?</v>
      </c>
      <c r="E60" s="13" t="e">
        <f t="shared" si="12"/>
        <v>#NAME?</v>
      </c>
      <c r="F60" s="13" t="e">
        <f t="shared" si="12"/>
        <v>#NAME?</v>
      </c>
      <c r="G60" s="13" t="e">
        <f t="shared" si="12"/>
        <v>#NAME?</v>
      </c>
      <c r="H60" s="13" t="e">
        <f t="shared" si="12"/>
        <v>#NAME?</v>
      </c>
      <c r="I60" s="13" t="e">
        <f t="shared" si="12"/>
        <v>#NAME?</v>
      </c>
      <c r="J60" s="13" t="e">
        <f t="shared" si="12"/>
        <v>#NAME?</v>
      </c>
      <c r="K60" s="13" t="e">
        <f t="shared" si="12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>1/B200</f>
        <v>#NAME?</v>
      </c>
      <c r="C201" s="37" t="e">
        <f aca="true" t="shared" si="13" ref="C201:J201">1/C200</f>
        <v>#NAME?</v>
      </c>
      <c r="D201" s="37" t="e">
        <f t="shared" si="13"/>
        <v>#NAME?</v>
      </c>
      <c r="E201" s="37" t="e">
        <f t="shared" si="13"/>
        <v>#NAME?</v>
      </c>
      <c r="F201" s="37" t="e">
        <f t="shared" si="13"/>
        <v>#NAME?</v>
      </c>
      <c r="G201" s="37" t="e">
        <f t="shared" si="13"/>
        <v>#NAME?</v>
      </c>
      <c r="H201" s="37" t="e">
        <f t="shared" si="13"/>
        <v>#NAME?</v>
      </c>
      <c r="I201" s="37" t="e">
        <f t="shared" si="13"/>
        <v>#NAME?</v>
      </c>
      <c r="J201" s="37" t="e">
        <f t="shared" si="13"/>
        <v>#NAME?</v>
      </c>
      <c r="K201" s="37" t="e">
        <f>1/K200</f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0.035</v>
      </c>
      <c r="C13" s="36">
        <v>0.04</v>
      </c>
      <c r="D13" s="36">
        <v>0.045</v>
      </c>
      <c r="E13" s="36">
        <f>'Bonitätsrisikolose Zinsen t=0'!E13+'Bonitätsrisikolose Zinsen t=0'!$A$17</f>
        <v>0.045</v>
      </c>
      <c r="F13" s="36">
        <f>'Bonitätsrisikolose Zinsen t=0'!F13+'Bonitätsrisikolose Zinsen t=0'!$A$17</f>
        <v>0.049999999999999996</v>
      </c>
      <c r="G13" s="36">
        <f>'Bonitätsrisikolose Zinsen t=0'!G13+'Bonitätsrisikolose Zinsen t=0'!$A$17</f>
        <v>0.0525</v>
      </c>
      <c r="H13" s="36">
        <f>'Bonitätsrisikolose Zinsen t=0'!H13+'Bonitätsrisikolose Zinsen t=0'!$A$17</f>
        <v>0.055</v>
      </c>
      <c r="I13" s="36">
        <f>'Bonitätsrisikolose Zinsen t=0'!I13+'Bonitätsrisikolose Zinsen t=0'!$A$17</f>
        <v>0.057499999999999996</v>
      </c>
      <c r="J13" s="36">
        <f>'Bonitätsrisikolose Zinsen t=0'!J13+'Bonitätsrisikolose Zinsen t=0'!$A$17</f>
        <v>0.06</v>
      </c>
      <c r="K13" s="36">
        <f>'Bonitätsrisikolose Zinsen t=0'!K13+'Bonitätsrisikolose Zinsen t=0'!$A$17</f>
        <v>0.0625</v>
      </c>
    </row>
    <row r="14" spans="1:11" ht="12.75">
      <c r="A14" s="10" t="s">
        <v>1</v>
      </c>
      <c r="B14" s="32" t="e">
        <f>B200</f>
        <v>#NAME?</v>
      </c>
      <c r="C14" s="32" t="e">
        <f aca="true" t="shared" si="0" ref="C14:K14">C200</f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6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t="shared" si="1"/>
        <v>#NAME?</v>
      </c>
      <c r="C16" s="33" t="e">
        <f t="shared" si="1"/>
        <v>#NAME?</v>
      </c>
      <c r="D16" s="33" t="e">
        <f t="shared" si="1"/>
        <v>#NAME?</v>
      </c>
      <c r="E16" s="33" t="e">
        <f t="shared" si="1"/>
        <v>#NAME?</v>
      </c>
      <c r="F16" s="33" t="e">
        <f t="shared" si="1"/>
        <v>#NAME?</v>
      </c>
      <c r="G16" s="33" t="e">
        <f t="shared" si="1"/>
        <v>#NAME?</v>
      </c>
      <c r="H16" s="33" t="e">
        <f t="shared" si="1"/>
        <v>#NAME?</v>
      </c>
      <c r="I16" s="33" t="e">
        <f t="shared" si="1"/>
        <v>#NAME?</v>
      </c>
      <c r="J16" s="33" t="e">
        <f t="shared" si="1"/>
        <v>#NAME?</v>
      </c>
      <c r="K16" s="33" t="e">
        <f t="shared" si="1"/>
        <v>#NAME?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 aca="true" t="shared" si="2" ref="B23:K23">B14</f>
        <v>#NAME?</v>
      </c>
      <c r="C23" s="12" t="e">
        <f t="shared" si="2"/>
        <v>#NAME?</v>
      </c>
      <c r="D23" s="12" t="e">
        <f t="shared" si="2"/>
        <v>#NAME?</v>
      </c>
      <c r="E23" s="12" t="e">
        <f t="shared" si="2"/>
        <v>#NAME?</v>
      </c>
      <c r="F23" s="12" t="e">
        <f t="shared" si="2"/>
        <v>#NAME?</v>
      </c>
      <c r="G23" s="12" t="e">
        <f t="shared" si="2"/>
        <v>#NAME?</v>
      </c>
      <c r="H23" s="12" t="e">
        <f t="shared" si="2"/>
        <v>#NAME?</v>
      </c>
      <c r="I23" s="12" t="e">
        <f t="shared" si="2"/>
        <v>#NAME?</v>
      </c>
      <c r="J23" s="12" t="e">
        <f t="shared" si="2"/>
        <v>#NAME?</v>
      </c>
      <c r="K23" s="12" t="e">
        <f t="shared" si="2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 aca="true" t="shared" si="3" ref="D24:J24">E23/$B$23</f>
        <v>#NAME?</v>
      </c>
      <c r="E24" s="12" t="e">
        <f t="shared" si="3"/>
        <v>#NAME?</v>
      </c>
      <c r="F24" s="12" t="e">
        <f t="shared" si="3"/>
        <v>#NAME?</v>
      </c>
      <c r="G24" s="12" t="e">
        <f t="shared" si="3"/>
        <v>#NAME?</v>
      </c>
      <c r="H24" s="12" t="e">
        <f t="shared" si="3"/>
        <v>#NAME?</v>
      </c>
      <c r="I24" s="12" t="e">
        <f t="shared" si="3"/>
        <v>#NAME?</v>
      </c>
      <c r="J24" s="12" t="e">
        <f t="shared" si="3"/>
        <v>#NAME?</v>
      </c>
      <c r="K24" s="12"/>
    </row>
    <row r="25" spans="1:11" ht="12.75">
      <c r="A25" s="10">
        <v>2</v>
      </c>
      <c r="B25" s="12" t="e">
        <f aca="true" t="shared" si="4" ref="B25:I25">D23/$C$23</f>
        <v>#NAME?</v>
      </c>
      <c r="C25" s="12" t="e">
        <f t="shared" si="4"/>
        <v>#NAME?</v>
      </c>
      <c r="D25" s="12" t="e">
        <f t="shared" si="4"/>
        <v>#NAME?</v>
      </c>
      <c r="E25" s="12" t="e">
        <f t="shared" si="4"/>
        <v>#NAME?</v>
      </c>
      <c r="F25" s="12" t="e">
        <f t="shared" si="4"/>
        <v>#NAME?</v>
      </c>
      <c r="G25" s="12" t="e">
        <f t="shared" si="4"/>
        <v>#NAME?</v>
      </c>
      <c r="H25" s="12" t="e">
        <f t="shared" si="4"/>
        <v>#NAME?</v>
      </c>
      <c r="I25" s="12" t="e">
        <f t="shared" si="4"/>
        <v>#NAME?</v>
      </c>
      <c r="J25" s="12"/>
      <c r="K25" s="12"/>
    </row>
    <row r="26" spans="1:11" ht="12.75">
      <c r="A26" s="10">
        <v>3</v>
      </c>
      <c r="B26" s="12" t="e">
        <f aca="true" t="shared" si="5" ref="B26:H26">E23/$D$23</f>
        <v>#NAME?</v>
      </c>
      <c r="C26" s="12" t="e">
        <f t="shared" si="5"/>
        <v>#NAME?</v>
      </c>
      <c r="D26" s="12" t="e">
        <f t="shared" si="5"/>
        <v>#NAME?</v>
      </c>
      <c r="E26" s="12" t="e">
        <f t="shared" si="5"/>
        <v>#NAME?</v>
      </c>
      <c r="F26" s="12" t="e">
        <f t="shared" si="5"/>
        <v>#NAME?</v>
      </c>
      <c r="G26" s="12" t="e">
        <f t="shared" si="5"/>
        <v>#NAME?</v>
      </c>
      <c r="H26" s="12" t="e">
        <f t="shared" si="5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6" ref="B27:G27">F23/$E$23</f>
        <v>#NAME?</v>
      </c>
      <c r="C27" s="12" t="e">
        <f t="shared" si="6"/>
        <v>#NAME?</v>
      </c>
      <c r="D27" s="12" t="e">
        <f t="shared" si="6"/>
        <v>#NAME?</v>
      </c>
      <c r="E27" s="12" t="e">
        <f t="shared" si="6"/>
        <v>#NAME?</v>
      </c>
      <c r="F27" s="12" t="e">
        <f t="shared" si="6"/>
        <v>#NAME?</v>
      </c>
      <c r="G27" s="12" t="e">
        <f t="shared" si="6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 aca="true" t="shared" si="7" ref="B44:K44">B15</f>
        <v>#NAME?</v>
      </c>
      <c r="C44" s="12" t="e">
        <f t="shared" si="7"/>
        <v>#NAME?</v>
      </c>
      <c r="D44" s="12" t="e">
        <f t="shared" si="7"/>
        <v>#NAME?</v>
      </c>
      <c r="E44" s="12" t="e">
        <f t="shared" si="7"/>
        <v>#NAME?</v>
      </c>
      <c r="F44" s="12" t="e">
        <f t="shared" si="7"/>
        <v>#NAME?</v>
      </c>
      <c r="G44" s="12" t="e">
        <f t="shared" si="7"/>
        <v>#NAME?</v>
      </c>
      <c r="H44" s="12" t="e">
        <f t="shared" si="7"/>
        <v>#NAME?</v>
      </c>
      <c r="I44" s="12" t="e">
        <f t="shared" si="7"/>
        <v>#NAME?</v>
      </c>
      <c r="J44" s="12" t="e">
        <f t="shared" si="7"/>
        <v>#NAME?</v>
      </c>
      <c r="K44" s="12" t="e">
        <f t="shared" si="7"/>
        <v>#NAME?</v>
      </c>
    </row>
    <row r="45" spans="1:11" ht="12.75">
      <c r="A45" s="10">
        <v>1</v>
      </c>
      <c r="B45" s="12" t="e">
        <f aca="true" t="shared" si="8" ref="B45:J45">C44/$B$44</f>
        <v>#NAME?</v>
      </c>
      <c r="C45" s="12" t="e">
        <f t="shared" si="8"/>
        <v>#NAME?</v>
      </c>
      <c r="D45" s="12" t="e">
        <f t="shared" si="8"/>
        <v>#NAME?</v>
      </c>
      <c r="E45" s="12" t="e">
        <f t="shared" si="8"/>
        <v>#NAME?</v>
      </c>
      <c r="F45" s="12" t="e">
        <f t="shared" si="8"/>
        <v>#NAME?</v>
      </c>
      <c r="G45" s="12" t="e">
        <f t="shared" si="8"/>
        <v>#NAME?</v>
      </c>
      <c r="H45" s="12" t="e">
        <f t="shared" si="8"/>
        <v>#NAME?</v>
      </c>
      <c r="I45" s="12" t="e">
        <f t="shared" si="8"/>
        <v>#NAME?</v>
      </c>
      <c r="J45" s="12" t="e">
        <f t="shared" si="8"/>
        <v>#NAME?</v>
      </c>
      <c r="K45" s="12"/>
    </row>
    <row r="46" spans="1:11" ht="12.75">
      <c r="A46" s="10">
        <v>2</v>
      </c>
      <c r="B46" s="12" t="e">
        <f aca="true" t="shared" si="9" ref="B46:I46">D44/$C$44</f>
        <v>#NAME?</v>
      </c>
      <c r="C46" s="12" t="e">
        <f t="shared" si="9"/>
        <v>#NAME?</v>
      </c>
      <c r="D46" s="12" t="e">
        <f t="shared" si="9"/>
        <v>#NAME?</v>
      </c>
      <c r="E46" s="12" t="e">
        <f t="shared" si="9"/>
        <v>#NAME?</v>
      </c>
      <c r="F46" s="12" t="e">
        <f t="shared" si="9"/>
        <v>#NAME?</v>
      </c>
      <c r="G46" s="12" t="e">
        <f t="shared" si="9"/>
        <v>#NAME?</v>
      </c>
      <c r="H46" s="12" t="e">
        <f t="shared" si="9"/>
        <v>#NAME?</v>
      </c>
      <c r="I46" s="12" t="e">
        <f t="shared" si="9"/>
        <v>#NAME?</v>
      </c>
      <c r="J46" s="12"/>
      <c r="K46" s="12"/>
    </row>
    <row r="47" spans="1:11" ht="12.75">
      <c r="A47" s="10">
        <v>3</v>
      </c>
      <c r="B47" s="12" t="e">
        <f aca="true" t="shared" si="10" ref="B47:H47">E44/$D$44</f>
        <v>#NAME?</v>
      </c>
      <c r="C47" s="12" t="e">
        <f t="shared" si="10"/>
        <v>#NAME?</v>
      </c>
      <c r="D47" s="12" t="e">
        <f t="shared" si="10"/>
        <v>#NAME?</v>
      </c>
      <c r="E47" s="12" t="e">
        <f t="shared" si="10"/>
        <v>#NAME?</v>
      </c>
      <c r="F47" s="12" t="e">
        <f t="shared" si="10"/>
        <v>#NAME?</v>
      </c>
      <c r="G47" s="12" t="e">
        <f t="shared" si="10"/>
        <v>#NAME?</v>
      </c>
      <c r="H47" s="12" t="e">
        <f t="shared" si="10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1" ref="B48:G48">F44/$E$44</f>
        <v>#NAME?</v>
      </c>
      <c r="C48" s="12" t="e">
        <f t="shared" si="11"/>
        <v>#NAME?</v>
      </c>
      <c r="D48" s="12" t="e">
        <f t="shared" si="11"/>
        <v>#NAME?</v>
      </c>
      <c r="E48" s="12" t="e">
        <f t="shared" si="11"/>
        <v>#NAME?</v>
      </c>
      <c r="F48" s="12" t="e">
        <f t="shared" si="11"/>
        <v>#NAME?</v>
      </c>
      <c r="G48" s="12" t="e">
        <f t="shared" si="11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 aca="true" t="shared" si="12" ref="B60:K60">B16</f>
        <v>#NAME?</v>
      </c>
      <c r="C60" s="13" t="e">
        <f t="shared" si="12"/>
        <v>#NAME?</v>
      </c>
      <c r="D60" s="13" t="e">
        <f t="shared" si="12"/>
        <v>#NAME?</v>
      </c>
      <c r="E60" s="13" t="e">
        <f t="shared" si="12"/>
        <v>#NAME?</v>
      </c>
      <c r="F60" s="13" t="e">
        <f t="shared" si="12"/>
        <v>#NAME?</v>
      </c>
      <c r="G60" s="13" t="e">
        <f t="shared" si="12"/>
        <v>#NAME?</v>
      </c>
      <c r="H60" s="13" t="e">
        <f t="shared" si="12"/>
        <v>#NAME?</v>
      </c>
      <c r="I60" s="13" t="e">
        <f t="shared" si="12"/>
        <v>#NAME?</v>
      </c>
      <c r="J60" s="13" t="e">
        <f t="shared" si="12"/>
        <v>#NAME?</v>
      </c>
      <c r="K60" s="13" t="e">
        <f t="shared" si="12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>1/B200</f>
        <v>#NAME?</v>
      </c>
      <c r="C201" s="37" t="e">
        <f aca="true" t="shared" si="13" ref="C201:J201">1/C200</f>
        <v>#NAME?</v>
      </c>
      <c r="D201" s="37" t="e">
        <f t="shared" si="13"/>
        <v>#NAME?</v>
      </c>
      <c r="E201" s="37" t="e">
        <f t="shared" si="13"/>
        <v>#NAME?</v>
      </c>
      <c r="F201" s="37" t="e">
        <f t="shared" si="13"/>
        <v>#NAME?</v>
      </c>
      <c r="G201" s="37" t="e">
        <f t="shared" si="13"/>
        <v>#NAME?</v>
      </c>
      <c r="H201" s="37" t="e">
        <f t="shared" si="13"/>
        <v>#NAME?</v>
      </c>
      <c r="I201" s="37" t="e">
        <f t="shared" si="13"/>
        <v>#NAME?</v>
      </c>
      <c r="J201" s="37" t="e">
        <f t="shared" si="13"/>
        <v>#NAME?</v>
      </c>
      <c r="K201" s="37" t="e">
        <f>1/K200</f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0.04</v>
      </c>
      <c r="C13" s="36">
        <v>0.045</v>
      </c>
      <c r="D13" s="36">
        <v>0.05</v>
      </c>
      <c r="E13" s="36">
        <v>0.04</v>
      </c>
      <c r="F13" s="36">
        <v>0.045</v>
      </c>
      <c r="G13" s="36">
        <v>0.0475</v>
      </c>
      <c r="H13" s="36">
        <v>0.05</v>
      </c>
      <c r="I13" s="36">
        <v>0.0525</v>
      </c>
      <c r="J13" s="36">
        <v>0.055</v>
      </c>
      <c r="K13" s="36">
        <v>0.0575</v>
      </c>
    </row>
    <row r="14" spans="1:11" ht="12.75">
      <c r="A14" s="10" t="s">
        <v>1</v>
      </c>
      <c r="B14" s="32" t="e">
        <f aca="true" t="shared" si="0" ref="B14:K14">B200</f>
        <v>#NAME?</v>
      </c>
      <c r="C14" s="32" t="e">
        <f t="shared" si="0"/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5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aca="true" t="shared" si="2" ref="B16:K16">B202</f>
        <v>#NAME?</v>
      </c>
      <c r="C16" s="33" t="e">
        <f t="shared" si="2"/>
        <v>#NAME?</v>
      </c>
      <c r="D16" s="33" t="e">
        <f t="shared" si="2"/>
        <v>#NAME?</v>
      </c>
      <c r="E16" s="33" t="e">
        <f t="shared" si="2"/>
        <v>#NAME?</v>
      </c>
      <c r="F16" s="33" t="e">
        <f t="shared" si="2"/>
        <v>#NAME?</v>
      </c>
      <c r="G16" s="33" t="e">
        <f t="shared" si="2"/>
        <v>#NAME?</v>
      </c>
      <c r="H16" s="33" t="e">
        <f t="shared" si="2"/>
        <v>#NAME?</v>
      </c>
      <c r="I16" s="33" t="e">
        <f t="shared" si="2"/>
        <v>#NAME?</v>
      </c>
      <c r="J16" s="33" t="e">
        <f t="shared" si="2"/>
        <v>#NAME?</v>
      </c>
      <c r="K16" s="33" t="e">
        <f t="shared" si="2"/>
        <v>#NAME?</v>
      </c>
    </row>
    <row r="17" spans="1:11" ht="12.75">
      <c r="A17" s="1">
        <f>SUM(B17:K17)</f>
        <v>-0.0050000000000000044</v>
      </c>
      <c r="B17" s="1">
        <f>IF(Performancemessung!$C$13=B12,Performancemessung!$C$15-B13,0)</f>
        <v>0</v>
      </c>
      <c r="C17" s="1">
        <f>IF(Performancemessung!$C$13=C12,Performancemessung!$C$15-C13,0)</f>
        <v>0</v>
      </c>
      <c r="D17" s="1">
        <f>IF(Performancemessung!$C$13=D12,Performancemessung!$C$15-D13,0)</f>
        <v>-0.0050000000000000044</v>
      </c>
      <c r="E17" s="1">
        <f>IF(Performancemessung!$C$13=E12,Performancemessung!$C$15-E13,0)</f>
        <v>0</v>
      </c>
      <c r="F17" s="1">
        <f>IF(Performancemessung!$C$13=F12,Performancemessung!$C$15-F13,0)</f>
        <v>0</v>
      </c>
      <c r="G17" s="1">
        <f>IF(Performancemessung!$C$13=G12,Performancemessung!$C$15-G13,0)</f>
        <v>0</v>
      </c>
      <c r="H17" s="1">
        <f>IF(Performancemessung!$C$13=H12,Performancemessung!$C$15-H13,0)</f>
        <v>0</v>
      </c>
      <c r="I17" s="1">
        <f>IF(Performancemessung!$C$13=I12,Performancemessung!$C$15-I13,0)</f>
        <v>0</v>
      </c>
      <c r="J17" s="1">
        <f>IF(Performancemessung!$C$13=J12,Performancemessung!$C$15-J13,0)</f>
        <v>0</v>
      </c>
      <c r="K17" s="1">
        <f>IF(Performancemessung!$C$13=K12,Performancemessung!$C$15-K13,0)</f>
        <v>0</v>
      </c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 aca="true" t="shared" si="3" ref="B23:K23">B14</f>
        <v>#NAME?</v>
      </c>
      <c r="C23" s="12" t="e">
        <f t="shared" si="3"/>
        <v>#NAME?</v>
      </c>
      <c r="D23" s="12" t="e">
        <f t="shared" si="3"/>
        <v>#NAME?</v>
      </c>
      <c r="E23" s="12" t="e">
        <f t="shared" si="3"/>
        <v>#NAME?</v>
      </c>
      <c r="F23" s="12" t="e">
        <f t="shared" si="3"/>
        <v>#NAME?</v>
      </c>
      <c r="G23" s="12" t="e">
        <f t="shared" si="3"/>
        <v>#NAME?</v>
      </c>
      <c r="H23" s="12" t="e">
        <f t="shared" si="3"/>
        <v>#NAME?</v>
      </c>
      <c r="I23" s="12" t="e">
        <f t="shared" si="3"/>
        <v>#NAME?</v>
      </c>
      <c r="J23" s="12" t="e">
        <f t="shared" si="3"/>
        <v>#NAME?</v>
      </c>
      <c r="K23" s="12" t="e">
        <f t="shared" si="3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 aca="true" t="shared" si="4" ref="D24:J24">E23/$B$23</f>
        <v>#NAME?</v>
      </c>
      <c r="E24" s="12" t="e">
        <f t="shared" si="4"/>
        <v>#NAME?</v>
      </c>
      <c r="F24" s="12" t="e">
        <f t="shared" si="4"/>
        <v>#NAME?</v>
      </c>
      <c r="G24" s="12" t="e">
        <f t="shared" si="4"/>
        <v>#NAME?</v>
      </c>
      <c r="H24" s="12" t="e">
        <f t="shared" si="4"/>
        <v>#NAME?</v>
      </c>
      <c r="I24" s="12" t="e">
        <f t="shared" si="4"/>
        <v>#NAME?</v>
      </c>
      <c r="J24" s="12" t="e">
        <f t="shared" si="4"/>
        <v>#NAME?</v>
      </c>
      <c r="K24" s="12"/>
    </row>
    <row r="25" spans="1:11" ht="12.75">
      <c r="A25" s="10">
        <v>2</v>
      </c>
      <c r="B25" s="12" t="e">
        <f aca="true" t="shared" si="5" ref="B25:I25">D23/$C$23</f>
        <v>#NAME?</v>
      </c>
      <c r="C25" s="12" t="e">
        <f t="shared" si="5"/>
        <v>#NAME?</v>
      </c>
      <c r="D25" s="12" t="e">
        <f t="shared" si="5"/>
        <v>#NAME?</v>
      </c>
      <c r="E25" s="12" t="e">
        <f t="shared" si="5"/>
        <v>#NAME?</v>
      </c>
      <c r="F25" s="12" t="e">
        <f t="shared" si="5"/>
        <v>#NAME?</v>
      </c>
      <c r="G25" s="12" t="e">
        <f t="shared" si="5"/>
        <v>#NAME?</v>
      </c>
      <c r="H25" s="12" t="e">
        <f t="shared" si="5"/>
        <v>#NAME?</v>
      </c>
      <c r="I25" s="12" t="e">
        <f t="shared" si="5"/>
        <v>#NAME?</v>
      </c>
      <c r="J25" s="12"/>
      <c r="K25" s="12"/>
    </row>
    <row r="26" spans="1:11" ht="12.75">
      <c r="A26" s="10">
        <v>3</v>
      </c>
      <c r="B26" s="12" t="e">
        <f aca="true" t="shared" si="6" ref="B26:H26">E23/$D$23</f>
        <v>#NAME?</v>
      </c>
      <c r="C26" s="12" t="e">
        <f t="shared" si="6"/>
        <v>#NAME?</v>
      </c>
      <c r="D26" s="12" t="e">
        <f t="shared" si="6"/>
        <v>#NAME?</v>
      </c>
      <c r="E26" s="12" t="e">
        <f t="shared" si="6"/>
        <v>#NAME?</v>
      </c>
      <c r="F26" s="12" t="e">
        <f t="shared" si="6"/>
        <v>#NAME?</v>
      </c>
      <c r="G26" s="12" t="e">
        <f t="shared" si="6"/>
        <v>#NAME?</v>
      </c>
      <c r="H26" s="12" t="e">
        <f t="shared" si="6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7" ref="B27:G27">F23/$E$23</f>
        <v>#NAME?</v>
      </c>
      <c r="C27" s="12" t="e">
        <f t="shared" si="7"/>
        <v>#NAME?</v>
      </c>
      <c r="D27" s="12" t="e">
        <f t="shared" si="7"/>
        <v>#NAME?</v>
      </c>
      <c r="E27" s="12" t="e">
        <f t="shared" si="7"/>
        <v>#NAME?</v>
      </c>
      <c r="F27" s="12" t="e">
        <f t="shared" si="7"/>
        <v>#NAME?</v>
      </c>
      <c r="G27" s="12" t="e">
        <f t="shared" si="7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 aca="true" t="shared" si="8" ref="B44:K44">B15</f>
        <v>#NAME?</v>
      </c>
      <c r="C44" s="12" t="e">
        <f t="shared" si="8"/>
        <v>#NAME?</v>
      </c>
      <c r="D44" s="12" t="e">
        <f t="shared" si="8"/>
        <v>#NAME?</v>
      </c>
      <c r="E44" s="12" t="e">
        <f t="shared" si="8"/>
        <v>#NAME?</v>
      </c>
      <c r="F44" s="12" t="e">
        <f t="shared" si="8"/>
        <v>#NAME?</v>
      </c>
      <c r="G44" s="12" t="e">
        <f t="shared" si="8"/>
        <v>#NAME?</v>
      </c>
      <c r="H44" s="12" t="e">
        <f t="shared" si="8"/>
        <v>#NAME?</v>
      </c>
      <c r="I44" s="12" t="e">
        <f t="shared" si="8"/>
        <v>#NAME?</v>
      </c>
      <c r="J44" s="12" t="e">
        <f t="shared" si="8"/>
        <v>#NAME?</v>
      </c>
      <c r="K44" s="12" t="e">
        <f t="shared" si="8"/>
        <v>#NAME?</v>
      </c>
    </row>
    <row r="45" spans="1:11" ht="12.75">
      <c r="A45" s="10">
        <v>1</v>
      </c>
      <c r="B45" s="12" t="e">
        <f aca="true" t="shared" si="9" ref="B45:J45">C44/$B$44</f>
        <v>#NAME?</v>
      </c>
      <c r="C45" s="12" t="e">
        <f t="shared" si="9"/>
        <v>#NAME?</v>
      </c>
      <c r="D45" s="12" t="e">
        <f t="shared" si="9"/>
        <v>#NAME?</v>
      </c>
      <c r="E45" s="12" t="e">
        <f t="shared" si="9"/>
        <v>#NAME?</v>
      </c>
      <c r="F45" s="12" t="e">
        <f t="shared" si="9"/>
        <v>#NAME?</v>
      </c>
      <c r="G45" s="12" t="e">
        <f t="shared" si="9"/>
        <v>#NAME?</v>
      </c>
      <c r="H45" s="12" t="e">
        <f t="shared" si="9"/>
        <v>#NAME?</v>
      </c>
      <c r="I45" s="12" t="e">
        <f t="shared" si="9"/>
        <v>#NAME?</v>
      </c>
      <c r="J45" s="12" t="e">
        <f t="shared" si="9"/>
        <v>#NAME?</v>
      </c>
      <c r="K45" s="12"/>
    </row>
    <row r="46" spans="1:11" ht="12.75">
      <c r="A46" s="10">
        <v>2</v>
      </c>
      <c r="B46" s="12" t="e">
        <f aca="true" t="shared" si="10" ref="B46:I46">D44/$C$44</f>
        <v>#NAME?</v>
      </c>
      <c r="C46" s="12" t="e">
        <f t="shared" si="10"/>
        <v>#NAME?</v>
      </c>
      <c r="D46" s="12" t="e">
        <f t="shared" si="10"/>
        <v>#NAME?</v>
      </c>
      <c r="E46" s="12" t="e">
        <f t="shared" si="10"/>
        <v>#NAME?</v>
      </c>
      <c r="F46" s="12" t="e">
        <f t="shared" si="10"/>
        <v>#NAME?</v>
      </c>
      <c r="G46" s="12" t="e">
        <f t="shared" si="10"/>
        <v>#NAME?</v>
      </c>
      <c r="H46" s="12" t="e">
        <f t="shared" si="10"/>
        <v>#NAME?</v>
      </c>
      <c r="I46" s="12" t="e">
        <f t="shared" si="10"/>
        <v>#NAME?</v>
      </c>
      <c r="J46" s="12"/>
      <c r="K46" s="12"/>
    </row>
    <row r="47" spans="1:11" ht="12.75">
      <c r="A47" s="10">
        <v>3</v>
      </c>
      <c r="B47" s="12" t="e">
        <f aca="true" t="shared" si="11" ref="B47:H47">E44/$D$44</f>
        <v>#NAME?</v>
      </c>
      <c r="C47" s="12" t="e">
        <f t="shared" si="11"/>
        <v>#NAME?</v>
      </c>
      <c r="D47" s="12" t="e">
        <f t="shared" si="11"/>
        <v>#NAME?</v>
      </c>
      <c r="E47" s="12" t="e">
        <f t="shared" si="11"/>
        <v>#NAME?</v>
      </c>
      <c r="F47" s="12" t="e">
        <f t="shared" si="11"/>
        <v>#NAME?</v>
      </c>
      <c r="G47" s="12" t="e">
        <f t="shared" si="11"/>
        <v>#NAME?</v>
      </c>
      <c r="H47" s="12" t="e">
        <f t="shared" si="11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2" ref="B48:G48">F44/$E$44</f>
        <v>#NAME?</v>
      </c>
      <c r="C48" s="12" t="e">
        <f t="shared" si="12"/>
        <v>#NAME?</v>
      </c>
      <c r="D48" s="12" t="e">
        <f t="shared" si="12"/>
        <v>#NAME?</v>
      </c>
      <c r="E48" s="12" t="e">
        <f t="shared" si="12"/>
        <v>#NAME?</v>
      </c>
      <c r="F48" s="12" t="e">
        <f t="shared" si="12"/>
        <v>#NAME?</v>
      </c>
      <c r="G48" s="12" t="e">
        <f t="shared" si="12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 aca="true" t="shared" si="13" ref="B60:K60">B16</f>
        <v>#NAME?</v>
      </c>
      <c r="C60" s="13" t="e">
        <f t="shared" si="13"/>
        <v>#NAME?</v>
      </c>
      <c r="D60" s="13" t="e">
        <f t="shared" si="13"/>
        <v>#NAME?</v>
      </c>
      <c r="E60" s="13" t="e">
        <f t="shared" si="13"/>
        <v>#NAME?</v>
      </c>
      <c r="F60" s="13" t="e">
        <f t="shared" si="13"/>
        <v>#NAME?</v>
      </c>
      <c r="G60" s="13" t="e">
        <f t="shared" si="13"/>
        <v>#NAME?</v>
      </c>
      <c r="H60" s="13" t="e">
        <f t="shared" si="13"/>
        <v>#NAME?</v>
      </c>
      <c r="I60" s="13" t="e">
        <f t="shared" si="13"/>
        <v>#NAME?</v>
      </c>
      <c r="J60" s="13" t="e">
        <f t="shared" si="13"/>
        <v>#NAME?</v>
      </c>
      <c r="K60" s="13" t="e">
        <f t="shared" si="13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 aca="true" t="shared" si="14" ref="B201:K201">1/B200</f>
        <v>#NAME?</v>
      </c>
      <c r="C201" s="37" t="e">
        <f t="shared" si="14"/>
        <v>#NAME?</v>
      </c>
      <c r="D201" s="37" t="e">
        <f t="shared" si="14"/>
        <v>#NAME?</v>
      </c>
      <c r="E201" s="37" t="e">
        <f t="shared" si="14"/>
        <v>#NAME?</v>
      </c>
      <c r="F201" s="37" t="e">
        <f t="shared" si="14"/>
        <v>#NAME?</v>
      </c>
      <c r="G201" s="37" t="e">
        <f t="shared" si="14"/>
        <v>#NAME?</v>
      </c>
      <c r="H201" s="37" t="e">
        <f t="shared" si="14"/>
        <v>#NAME?</v>
      </c>
      <c r="I201" s="37" t="e">
        <f t="shared" si="14"/>
        <v>#NAME?</v>
      </c>
      <c r="J201" s="37" t="e">
        <f t="shared" si="14"/>
        <v>#NAME?</v>
      </c>
      <c r="K201" s="37" t="e">
        <f t="shared" si="14"/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0.0444</v>
      </c>
      <c r="C13" s="36">
        <v>0.0513</v>
      </c>
      <c r="D13" s="36">
        <v>0.052</v>
      </c>
      <c r="E13" s="36">
        <f>'Bonitätsrisikolose Zinsen t=0'!E13+'Bonitätsrisikolose Zinsen t=0'!$A$17</f>
        <v>0.045</v>
      </c>
      <c r="F13" s="36">
        <f>'Bonitätsrisikolose Zinsen t=0'!F13+'Bonitätsrisikolose Zinsen t=0'!$A$17</f>
        <v>0.049999999999999996</v>
      </c>
      <c r="G13" s="36">
        <f>'Bonitätsrisikolose Zinsen t=0'!G13+'Bonitätsrisikolose Zinsen t=0'!$A$17</f>
        <v>0.0525</v>
      </c>
      <c r="H13" s="36">
        <f>'Bonitätsrisikolose Zinsen t=0'!H13+'Bonitätsrisikolose Zinsen t=0'!$A$17</f>
        <v>0.055</v>
      </c>
      <c r="I13" s="36">
        <f>'Bonitätsrisikolose Zinsen t=0'!I13+'Bonitätsrisikolose Zinsen t=0'!$A$17</f>
        <v>0.057499999999999996</v>
      </c>
      <c r="J13" s="36">
        <f>'Bonitätsrisikolose Zinsen t=0'!J13+'Bonitätsrisikolose Zinsen t=0'!$A$17</f>
        <v>0.06</v>
      </c>
      <c r="K13" s="36">
        <f>'Bonitätsrisikolose Zinsen t=0'!K13+'Bonitätsrisikolose Zinsen t=0'!$A$17</f>
        <v>0.0625</v>
      </c>
    </row>
    <row r="14" spans="1:11" ht="12.75">
      <c r="A14" s="10" t="s">
        <v>1</v>
      </c>
      <c r="B14" s="32" t="e">
        <f aca="true" t="shared" si="0" ref="B14:K14">B200</f>
        <v>#NAME?</v>
      </c>
      <c r="C14" s="32" t="e">
        <f t="shared" si="0"/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5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aca="true" t="shared" si="2" ref="B16:K16">B202</f>
        <v>#NAME?</v>
      </c>
      <c r="C16" s="33" t="e">
        <f t="shared" si="2"/>
        <v>#NAME?</v>
      </c>
      <c r="D16" s="33" t="e">
        <f t="shared" si="2"/>
        <v>#NAME?</v>
      </c>
      <c r="E16" s="33" t="e">
        <f t="shared" si="2"/>
        <v>#NAME?</v>
      </c>
      <c r="F16" s="33" t="e">
        <f t="shared" si="2"/>
        <v>#NAME?</v>
      </c>
      <c r="G16" s="33" t="e">
        <f t="shared" si="2"/>
        <v>#NAME?</v>
      </c>
      <c r="H16" s="33" t="e">
        <f t="shared" si="2"/>
        <v>#NAME?</v>
      </c>
      <c r="I16" s="33" t="e">
        <f t="shared" si="2"/>
        <v>#NAME?</v>
      </c>
      <c r="J16" s="33" t="e">
        <f t="shared" si="2"/>
        <v>#NAME?</v>
      </c>
      <c r="K16" s="33" t="e">
        <f t="shared" si="2"/>
        <v>#NAME?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 aca="true" t="shared" si="3" ref="B23:K23">B14</f>
        <v>#NAME?</v>
      </c>
      <c r="C23" s="12" t="e">
        <f t="shared" si="3"/>
        <v>#NAME?</v>
      </c>
      <c r="D23" s="12" t="e">
        <f t="shared" si="3"/>
        <v>#NAME?</v>
      </c>
      <c r="E23" s="12" t="e">
        <f t="shared" si="3"/>
        <v>#NAME?</v>
      </c>
      <c r="F23" s="12" t="e">
        <f t="shared" si="3"/>
        <v>#NAME?</v>
      </c>
      <c r="G23" s="12" t="e">
        <f t="shared" si="3"/>
        <v>#NAME?</v>
      </c>
      <c r="H23" s="12" t="e">
        <f t="shared" si="3"/>
        <v>#NAME?</v>
      </c>
      <c r="I23" s="12" t="e">
        <f t="shared" si="3"/>
        <v>#NAME?</v>
      </c>
      <c r="J23" s="12" t="e">
        <f t="shared" si="3"/>
        <v>#NAME?</v>
      </c>
      <c r="K23" s="12" t="e">
        <f t="shared" si="3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 aca="true" t="shared" si="4" ref="D24:J24">E23/$B$23</f>
        <v>#NAME?</v>
      </c>
      <c r="E24" s="12" t="e">
        <f t="shared" si="4"/>
        <v>#NAME?</v>
      </c>
      <c r="F24" s="12" t="e">
        <f t="shared" si="4"/>
        <v>#NAME?</v>
      </c>
      <c r="G24" s="12" t="e">
        <f t="shared" si="4"/>
        <v>#NAME?</v>
      </c>
      <c r="H24" s="12" t="e">
        <f t="shared" si="4"/>
        <v>#NAME?</v>
      </c>
      <c r="I24" s="12" t="e">
        <f t="shared" si="4"/>
        <v>#NAME?</v>
      </c>
      <c r="J24" s="12" t="e">
        <f t="shared" si="4"/>
        <v>#NAME?</v>
      </c>
      <c r="K24" s="12"/>
    </row>
    <row r="25" spans="1:11" ht="12.75">
      <c r="A25" s="10">
        <v>2</v>
      </c>
      <c r="B25" s="12" t="e">
        <f aca="true" t="shared" si="5" ref="B25:I25">D23/$C$23</f>
        <v>#NAME?</v>
      </c>
      <c r="C25" s="12" t="e">
        <f t="shared" si="5"/>
        <v>#NAME?</v>
      </c>
      <c r="D25" s="12" t="e">
        <f t="shared" si="5"/>
        <v>#NAME?</v>
      </c>
      <c r="E25" s="12" t="e">
        <f t="shared" si="5"/>
        <v>#NAME?</v>
      </c>
      <c r="F25" s="12" t="e">
        <f t="shared" si="5"/>
        <v>#NAME?</v>
      </c>
      <c r="G25" s="12" t="e">
        <f t="shared" si="5"/>
        <v>#NAME?</v>
      </c>
      <c r="H25" s="12" t="e">
        <f t="shared" si="5"/>
        <v>#NAME?</v>
      </c>
      <c r="I25" s="12" t="e">
        <f t="shared" si="5"/>
        <v>#NAME?</v>
      </c>
      <c r="J25" s="12"/>
      <c r="K25" s="12"/>
    </row>
    <row r="26" spans="1:11" ht="12.75">
      <c r="A26" s="10">
        <v>3</v>
      </c>
      <c r="B26" s="12" t="e">
        <f aca="true" t="shared" si="6" ref="B26:H26">E23/$D$23</f>
        <v>#NAME?</v>
      </c>
      <c r="C26" s="12" t="e">
        <f t="shared" si="6"/>
        <v>#NAME?</v>
      </c>
      <c r="D26" s="12" t="e">
        <f t="shared" si="6"/>
        <v>#NAME?</v>
      </c>
      <c r="E26" s="12" t="e">
        <f t="shared" si="6"/>
        <v>#NAME?</v>
      </c>
      <c r="F26" s="12" t="e">
        <f t="shared" si="6"/>
        <v>#NAME?</v>
      </c>
      <c r="G26" s="12" t="e">
        <f t="shared" si="6"/>
        <v>#NAME?</v>
      </c>
      <c r="H26" s="12" t="e">
        <f t="shared" si="6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7" ref="B27:G27">F23/$E$23</f>
        <v>#NAME?</v>
      </c>
      <c r="C27" s="12" t="e">
        <f t="shared" si="7"/>
        <v>#NAME?</v>
      </c>
      <c r="D27" s="12" t="e">
        <f t="shared" si="7"/>
        <v>#NAME?</v>
      </c>
      <c r="E27" s="12" t="e">
        <f t="shared" si="7"/>
        <v>#NAME?</v>
      </c>
      <c r="F27" s="12" t="e">
        <f t="shared" si="7"/>
        <v>#NAME?</v>
      </c>
      <c r="G27" s="12" t="e">
        <f t="shared" si="7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 aca="true" t="shared" si="8" ref="B44:K44">B15</f>
        <v>#NAME?</v>
      </c>
      <c r="C44" s="12" t="e">
        <f t="shared" si="8"/>
        <v>#NAME?</v>
      </c>
      <c r="D44" s="12" t="e">
        <f t="shared" si="8"/>
        <v>#NAME?</v>
      </c>
      <c r="E44" s="12" t="e">
        <f t="shared" si="8"/>
        <v>#NAME?</v>
      </c>
      <c r="F44" s="12" t="e">
        <f t="shared" si="8"/>
        <v>#NAME?</v>
      </c>
      <c r="G44" s="12" t="e">
        <f t="shared" si="8"/>
        <v>#NAME?</v>
      </c>
      <c r="H44" s="12" t="e">
        <f t="shared" si="8"/>
        <v>#NAME?</v>
      </c>
      <c r="I44" s="12" t="e">
        <f t="shared" si="8"/>
        <v>#NAME?</v>
      </c>
      <c r="J44" s="12" t="e">
        <f t="shared" si="8"/>
        <v>#NAME?</v>
      </c>
      <c r="K44" s="12" t="e">
        <f t="shared" si="8"/>
        <v>#NAME?</v>
      </c>
    </row>
    <row r="45" spans="1:11" ht="12.75">
      <c r="A45" s="10">
        <v>1</v>
      </c>
      <c r="B45" s="12" t="e">
        <f aca="true" t="shared" si="9" ref="B45:J45">C44/$B$44</f>
        <v>#NAME?</v>
      </c>
      <c r="C45" s="12" t="e">
        <f t="shared" si="9"/>
        <v>#NAME?</v>
      </c>
      <c r="D45" s="12" t="e">
        <f t="shared" si="9"/>
        <v>#NAME?</v>
      </c>
      <c r="E45" s="12" t="e">
        <f t="shared" si="9"/>
        <v>#NAME?</v>
      </c>
      <c r="F45" s="12" t="e">
        <f t="shared" si="9"/>
        <v>#NAME?</v>
      </c>
      <c r="G45" s="12" t="e">
        <f t="shared" si="9"/>
        <v>#NAME?</v>
      </c>
      <c r="H45" s="12" t="e">
        <f t="shared" si="9"/>
        <v>#NAME?</v>
      </c>
      <c r="I45" s="12" t="e">
        <f t="shared" si="9"/>
        <v>#NAME?</v>
      </c>
      <c r="J45" s="12" t="e">
        <f t="shared" si="9"/>
        <v>#NAME?</v>
      </c>
      <c r="K45" s="12"/>
    </row>
    <row r="46" spans="1:11" ht="12.75">
      <c r="A46" s="10">
        <v>2</v>
      </c>
      <c r="B46" s="12" t="e">
        <f aca="true" t="shared" si="10" ref="B46:I46">D44/$C$44</f>
        <v>#NAME?</v>
      </c>
      <c r="C46" s="12" t="e">
        <f t="shared" si="10"/>
        <v>#NAME?</v>
      </c>
      <c r="D46" s="12" t="e">
        <f t="shared" si="10"/>
        <v>#NAME?</v>
      </c>
      <c r="E46" s="12" t="e">
        <f t="shared" si="10"/>
        <v>#NAME?</v>
      </c>
      <c r="F46" s="12" t="e">
        <f t="shared" si="10"/>
        <v>#NAME?</v>
      </c>
      <c r="G46" s="12" t="e">
        <f t="shared" si="10"/>
        <v>#NAME?</v>
      </c>
      <c r="H46" s="12" t="e">
        <f t="shared" si="10"/>
        <v>#NAME?</v>
      </c>
      <c r="I46" s="12" t="e">
        <f t="shared" si="10"/>
        <v>#NAME?</v>
      </c>
      <c r="J46" s="12"/>
      <c r="K46" s="12"/>
    </row>
    <row r="47" spans="1:11" ht="12.75">
      <c r="A47" s="10">
        <v>3</v>
      </c>
      <c r="B47" s="12" t="e">
        <f aca="true" t="shared" si="11" ref="B47:H47">E44/$D$44</f>
        <v>#NAME?</v>
      </c>
      <c r="C47" s="12" t="e">
        <f t="shared" si="11"/>
        <v>#NAME?</v>
      </c>
      <c r="D47" s="12" t="e">
        <f t="shared" si="11"/>
        <v>#NAME?</v>
      </c>
      <c r="E47" s="12" t="e">
        <f t="shared" si="11"/>
        <v>#NAME?</v>
      </c>
      <c r="F47" s="12" t="e">
        <f t="shared" si="11"/>
        <v>#NAME?</v>
      </c>
      <c r="G47" s="12" t="e">
        <f t="shared" si="11"/>
        <v>#NAME?</v>
      </c>
      <c r="H47" s="12" t="e">
        <f t="shared" si="11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2" ref="B48:G48">F44/$E$44</f>
        <v>#NAME?</v>
      </c>
      <c r="C48" s="12" t="e">
        <f t="shared" si="12"/>
        <v>#NAME?</v>
      </c>
      <c r="D48" s="12" t="e">
        <f t="shared" si="12"/>
        <v>#NAME?</v>
      </c>
      <c r="E48" s="12" t="e">
        <f t="shared" si="12"/>
        <v>#NAME?</v>
      </c>
      <c r="F48" s="12" t="e">
        <f t="shared" si="12"/>
        <v>#NAME?</v>
      </c>
      <c r="G48" s="12" t="e">
        <f t="shared" si="12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 aca="true" t="shared" si="13" ref="B60:K60">B16</f>
        <v>#NAME?</v>
      </c>
      <c r="C60" s="13" t="e">
        <f t="shared" si="13"/>
        <v>#NAME?</v>
      </c>
      <c r="D60" s="13" t="e">
        <f t="shared" si="13"/>
        <v>#NAME?</v>
      </c>
      <c r="E60" s="13" t="e">
        <f t="shared" si="13"/>
        <v>#NAME?</v>
      </c>
      <c r="F60" s="13" t="e">
        <f t="shared" si="13"/>
        <v>#NAME?</v>
      </c>
      <c r="G60" s="13" t="e">
        <f t="shared" si="13"/>
        <v>#NAME?</v>
      </c>
      <c r="H60" s="13" t="e">
        <f t="shared" si="13"/>
        <v>#NAME?</v>
      </c>
      <c r="I60" s="13" t="e">
        <f t="shared" si="13"/>
        <v>#NAME?</v>
      </c>
      <c r="J60" s="13" t="e">
        <f t="shared" si="13"/>
        <v>#NAME?</v>
      </c>
      <c r="K60" s="13" t="e">
        <f t="shared" si="13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 aca="true" t="shared" si="14" ref="B201:K201">1/B200</f>
        <v>#NAME?</v>
      </c>
      <c r="C201" s="37" t="e">
        <f t="shared" si="14"/>
        <v>#NAME?</v>
      </c>
      <c r="D201" s="37" t="e">
        <f t="shared" si="14"/>
        <v>#NAME?</v>
      </c>
      <c r="E201" s="37" t="e">
        <f t="shared" si="14"/>
        <v>#NAME?</v>
      </c>
      <c r="F201" s="37" t="e">
        <f t="shared" si="14"/>
        <v>#NAME?</v>
      </c>
      <c r="G201" s="37" t="e">
        <f t="shared" si="14"/>
        <v>#NAME?</v>
      </c>
      <c r="H201" s="37" t="e">
        <f t="shared" si="14"/>
        <v>#NAME?</v>
      </c>
      <c r="I201" s="37" t="e">
        <f t="shared" si="14"/>
        <v>#NAME?</v>
      </c>
      <c r="J201" s="37" t="e">
        <f t="shared" si="14"/>
        <v>#NAME?</v>
      </c>
      <c r="K201" s="37" t="e">
        <f t="shared" si="14"/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9"/>
  <sheetViews>
    <sheetView showRowColHeaders="0" workbookViewId="0" topLeftCell="A1">
      <selection activeCell="F26" sqref="F26"/>
    </sheetView>
  </sheetViews>
  <sheetFormatPr defaultColWidth="11.421875" defaultRowHeight="12.75"/>
  <cols>
    <col min="1" max="16384" width="11.421875" style="19" customWidth="1"/>
  </cols>
  <sheetData>
    <row r="1" spans="2:13" ht="15.75"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4"/>
      <c r="C2" s="14"/>
      <c r="D2" s="14"/>
      <c r="F2" s="14" t="s">
        <v>13</v>
      </c>
      <c r="G2" s="14"/>
      <c r="H2" s="14"/>
      <c r="I2" s="14"/>
      <c r="J2" s="14"/>
      <c r="K2" s="14"/>
      <c r="L2" s="14"/>
      <c r="M2" s="14"/>
    </row>
    <row r="3" spans="2:13" ht="15">
      <c r="B3" s="14"/>
      <c r="C3" s="14"/>
      <c r="D3" s="14"/>
      <c r="F3" s="14" t="s">
        <v>10</v>
      </c>
      <c r="G3" s="14"/>
      <c r="H3" s="14"/>
      <c r="I3" s="14"/>
      <c r="J3" s="14"/>
      <c r="K3" s="14"/>
      <c r="L3" s="14"/>
      <c r="M3" s="14"/>
    </row>
    <row r="4" spans="2:13" ht="15">
      <c r="B4" s="14"/>
      <c r="C4" s="14"/>
      <c r="D4" s="14"/>
      <c r="F4" s="16" t="s">
        <v>14</v>
      </c>
      <c r="G4" s="14"/>
      <c r="H4" s="14"/>
      <c r="I4" s="14"/>
      <c r="J4" s="14"/>
      <c r="K4" s="14"/>
      <c r="L4" s="14"/>
      <c r="M4" s="14"/>
    </row>
    <row r="5" spans="2:13" ht="15">
      <c r="B5" s="14"/>
      <c r="C5" s="14"/>
      <c r="D5" s="14"/>
      <c r="F5" s="16" t="s">
        <v>12</v>
      </c>
      <c r="G5" s="14"/>
      <c r="H5" s="14"/>
      <c r="I5" s="14"/>
      <c r="J5" s="14"/>
      <c r="K5" s="14"/>
      <c r="L5" s="14"/>
      <c r="M5" s="14"/>
    </row>
    <row r="6" spans="2:13" ht="15">
      <c r="B6" s="14"/>
      <c r="C6" s="14"/>
      <c r="D6" s="14"/>
      <c r="F6" s="16" t="s">
        <v>16</v>
      </c>
      <c r="G6" s="14"/>
      <c r="H6" s="14"/>
      <c r="I6" s="14"/>
      <c r="J6" s="14"/>
      <c r="K6" s="14"/>
      <c r="L6" s="14"/>
      <c r="M6" s="14"/>
    </row>
    <row r="7" spans="2:13" ht="15.75">
      <c r="B7" s="14"/>
      <c r="C7" s="14"/>
      <c r="D7" s="15"/>
      <c r="F7" s="16" t="s">
        <v>15</v>
      </c>
      <c r="G7" s="14"/>
      <c r="H7" s="14"/>
      <c r="I7" s="14"/>
      <c r="J7" s="14"/>
      <c r="K7" s="14" t="s">
        <v>17</v>
      </c>
      <c r="L7" s="14"/>
      <c r="M7" s="14"/>
    </row>
    <row r="8" spans="2:13" ht="15.75"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2:13" s="20" customFormat="1" ht="15.75"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</row>
    <row r="13" spans="2:15" ht="15">
      <c r="B13" s="19" t="s">
        <v>6</v>
      </c>
      <c r="F13" s="19">
        <v>1</v>
      </c>
      <c r="G13" s="19">
        <f>F13+1</f>
        <v>2</v>
      </c>
      <c r="H13" s="19">
        <f aca="true" t="shared" si="0" ref="H13:O13">G13+1</f>
        <v>3</v>
      </c>
      <c r="I13" s="19">
        <f t="shared" si="0"/>
        <v>4</v>
      </c>
      <c r="J13" s="19">
        <f t="shared" si="0"/>
        <v>5</v>
      </c>
      <c r="K13" s="19">
        <f t="shared" si="0"/>
        <v>6</v>
      </c>
      <c r="L13" s="19">
        <f t="shared" si="0"/>
        <v>7</v>
      </c>
      <c r="M13" s="19">
        <f t="shared" si="0"/>
        <v>8</v>
      </c>
      <c r="N13" s="19">
        <f t="shared" si="0"/>
        <v>9</v>
      </c>
      <c r="O13" s="19">
        <f t="shared" si="0"/>
        <v>10</v>
      </c>
    </row>
    <row r="14" spans="2:15" ht="15">
      <c r="B14" s="19" t="s">
        <v>61</v>
      </c>
      <c r="F14" s="64">
        <f>'Bonitätsäquivalente Zinsen t=0'!B13</f>
        <v>0.035</v>
      </c>
      <c r="G14" s="64">
        <f>'Bonitätsäquivalente Zinsen t=0'!C13</f>
        <v>0.04</v>
      </c>
      <c r="H14" s="64">
        <f>'Bonitätsäquivalente Zinsen t=0'!D13</f>
        <v>0.045</v>
      </c>
      <c r="I14" s="64">
        <f>'Bonitätsäquivalente Zinsen t=0'!E13</f>
        <v>0.045</v>
      </c>
      <c r="J14" s="64">
        <f>'Bonitätsäquivalente Zinsen t=0'!F13</f>
        <v>0.049999999999999996</v>
      </c>
      <c r="K14" s="64">
        <f>'Bonitätsäquivalente Zinsen t=0'!G13</f>
        <v>0.0525</v>
      </c>
      <c r="L14" s="64">
        <f>'Bonitätsäquivalente Zinsen t=0'!H13</f>
        <v>0.055</v>
      </c>
      <c r="M14" s="64">
        <f>'Bonitätsäquivalente Zinsen t=0'!I13</f>
        <v>0.057499999999999996</v>
      </c>
      <c r="N14" s="64">
        <f>'Bonitätsäquivalente Zinsen t=0'!J13</f>
        <v>0.06</v>
      </c>
      <c r="O14" s="64">
        <f>'Bonitätsäquivalente Zinsen t=0'!K13</f>
        <v>0.0625</v>
      </c>
    </row>
    <row r="15" spans="2:15" ht="15">
      <c r="B15" s="19" t="s">
        <v>60</v>
      </c>
      <c r="F15" s="64">
        <f>'Bonitätsrisikolose Zinsen t=0'!B13</f>
        <v>0.03</v>
      </c>
      <c r="G15" s="64">
        <f>'Bonitätsrisikolose Zinsen t=0'!C13</f>
        <v>0.035</v>
      </c>
      <c r="H15" s="64">
        <f>'Bonitätsrisikolose Zinsen t=0'!D13</f>
        <v>0.04</v>
      </c>
      <c r="I15" s="64">
        <f>'Bonitätsrisikolose Zinsen t=0'!E13</f>
        <v>0.04</v>
      </c>
      <c r="J15" s="64">
        <f>'Bonitätsrisikolose Zinsen t=0'!F13</f>
        <v>0.045</v>
      </c>
      <c r="K15" s="64">
        <f>'Bonitätsrisikolose Zinsen t=0'!G13</f>
        <v>0.0475</v>
      </c>
      <c r="L15" s="64">
        <f>'Bonitätsrisikolose Zinsen t=0'!H13</f>
        <v>0.05</v>
      </c>
      <c r="M15" s="64">
        <f>'Bonitätsrisikolose Zinsen t=0'!I13</f>
        <v>0.0525</v>
      </c>
      <c r="N15" s="64">
        <f>'Bonitätsrisikolose Zinsen t=0'!J13</f>
        <v>0.055</v>
      </c>
      <c r="O15" s="64">
        <f>'Bonitätsrisikolose Zinsen t=0'!K13</f>
        <v>0.0575</v>
      </c>
    </row>
    <row r="16" spans="2:15" ht="15.75">
      <c r="B16" s="19" t="s">
        <v>62</v>
      </c>
      <c r="F16" s="65">
        <f>F14-F15</f>
        <v>0.0050000000000000044</v>
      </c>
      <c r="G16" s="65">
        <f aca="true" t="shared" si="1" ref="G16:O16">G14-G15</f>
        <v>0.0049999999999999975</v>
      </c>
      <c r="H16" s="65">
        <f t="shared" si="1"/>
        <v>0.0049999999999999975</v>
      </c>
      <c r="I16" s="65">
        <f t="shared" si="1"/>
        <v>0.0049999999999999975</v>
      </c>
      <c r="J16" s="65">
        <f t="shared" si="1"/>
        <v>0.0049999999999999975</v>
      </c>
      <c r="K16" s="65">
        <f t="shared" si="1"/>
        <v>0.0049999999999999975</v>
      </c>
      <c r="L16" s="65">
        <f t="shared" si="1"/>
        <v>0.0049999999999999975</v>
      </c>
      <c r="M16" s="65">
        <f t="shared" si="1"/>
        <v>0.0049999999999999975</v>
      </c>
      <c r="N16" s="65">
        <f t="shared" si="1"/>
        <v>0.0049999999999999975</v>
      </c>
      <c r="O16" s="65">
        <f t="shared" si="1"/>
        <v>0.0049999999999999975</v>
      </c>
    </row>
    <row r="20" spans="2:15" ht="15">
      <c r="B20" s="19" t="s">
        <v>6</v>
      </c>
      <c r="F20" s="19">
        <v>1</v>
      </c>
      <c r="G20" s="19">
        <f>F20+1</f>
        <v>2</v>
      </c>
      <c r="H20" s="19">
        <f aca="true" t="shared" si="2" ref="H20:O20">G20+1</f>
        <v>3</v>
      </c>
      <c r="I20" s="19">
        <f t="shared" si="2"/>
        <v>4</v>
      </c>
      <c r="J20" s="19">
        <f t="shared" si="2"/>
        <v>5</v>
      </c>
      <c r="K20" s="19">
        <f t="shared" si="2"/>
        <v>6</v>
      </c>
      <c r="L20" s="19">
        <f t="shared" si="2"/>
        <v>7</v>
      </c>
      <c r="M20" s="19">
        <f t="shared" si="2"/>
        <v>8</v>
      </c>
      <c r="N20" s="19">
        <f t="shared" si="2"/>
        <v>9</v>
      </c>
      <c r="O20" s="19">
        <f t="shared" si="2"/>
        <v>10</v>
      </c>
    </row>
    <row r="21" spans="2:15" ht="15">
      <c r="B21" s="19" t="s">
        <v>63</v>
      </c>
      <c r="F21" s="64">
        <f>'Bonitätsäquivalente Zinsen t=1'!B13</f>
        <v>0.0444</v>
      </c>
      <c r="G21" s="64">
        <f>'Bonitätsäquivalente Zinsen t=1'!C13</f>
        <v>0.0513</v>
      </c>
      <c r="H21" s="64">
        <f>'Bonitätsäquivalente Zinsen t=1'!D13</f>
        <v>0.052</v>
      </c>
      <c r="I21" s="64">
        <f>'Bonitätsäquivalente Zinsen t=1'!E13</f>
        <v>0.045</v>
      </c>
      <c r="J21" s="64">
        <f>'Bonitätsäquivalente Zinsen t=1'!F13</f>
        <v>0.049999999999999996</v>
      </c>
      <c r="K21" s="64">
        <f>'Bonitätsäquivalente Zinsen t=1'!G13</f>
        <v>0.0525</v>
      </c>
      <c r="L21" s="64">
        <f>'Bonitätsäquivalente Zinsen t=1'!H13</f>
        <v>0.055</v>
      </c>
      <c r="M21" s="64">
        <f>'Bonitätsäquivalente Zinsen t=1'!I13</f>
        <v>0.057499999999999996</v>
      </c>
      <c r="N21" s="64">
        <f>'Bonitätsäquivalente Zinsen t=1'!J13</f>
        <v>0.06</v>
      </c>
      <c r="O21" s="64">
        <f>'Bonitätsäquivalente Zinsen t=1'!K13</f>
        <v>0.0625</v>
      </c>
    </row>
    <row r="22" spans="2:15" ht="15">
      <c r="B22" s="19" t="s">
        <v>64</v>
      </c>
      <c r="F22" s="64">
        <f>'Bonitätsrisikolose Zinsen t=1'!B13</f>
        <v>0.04</v>
      </c>
      <c r="G22" s="64">
        <f>'Bonitätsrisikolose Zinsen t=1'!C13</f>
        <v>0.045</v>
      </c>
      <c r="H22" s="64">
        <f>'Bonitätsrisikolose Zinsen t=1'!D13</f>
        <v>0.05</v>
      </c>
      <c r="I22" s="64">
        <f>'Bonitätsrisikolose Zinsen t=1'!E13</f>
        <v>0.04</v>
      </c>
      <c r="J22" s="64">
        <f>'Bonitätsrisikolose Zinsen t=1'!F13</f>
        <v>0.045</v>
      </c>
      <c r="K22" s="64">
        <f>'Bonitätsrisikolose Zinsen t=1'!G13</f>
        <v>0.0475</v>
      </c>
      <c r="L22" s="64">
        <f>'Bonitätsrisikolose Zinsen t=1'!H13</f>
        <v>0.05</v>
      </c>
      <c r="M22" s="64">
        <f>'Bonitätsrisikolose Zinsen t=1'!I13</f>
        <v>0.0525</v>
      </c>
      <c r="N22" s="64">
        <f>'Bonitätsrisikolose Zinsen t=1'!J13</f>
        <v>0.055</v>
      </c>
      <c r="O22" s="64">
        <f>'Bonitätsrisikolose Zinsen t=1'!K13</f>
        <v>0.0575</v>
      </c>
    </row>
    <row r="23" spans="2:15" ht="15.75">
      <c r="B23" s="19" t="s">
        <v>65</v>
      </c>
      <c r="F23" s="65">
        <f aca="true" t="shared" si="3" ref="F23:O23">F21-F22</f>
        <v>0.004400000000000001</v>
      </c>
      <c r="G23" s="65">
        <f t="shared" si="3"/>
        <v>0.0063</v>
      </c>
      <c r="H23" s="65">
        <f t="shared" si="3"/>
        <v>0.001999999999999995</v>
      </c>
      <c r="I23" s="65">
        <f t="shared" si="3"/>
        <v>0.0049999999999999975</v>
      </c>
      <c r="J23" s="65">
        <f t="shared" si="3"/>
        <v>0.0049999999999999975</v>
      </c>
      <c r="K23" s="65">
        <f t="shared" si="3"/>
        <v>0.0049999999999999975</v>
      </c>
      <c r="L23" s="65">
        <f t="shared" si="3"/>
        <v>0.0049999999999999975</v>
      </c>
      <c r="M23" s="65">
        <f t="shared" si="3"/>
        <v>0.0049999999999999975</v>
      </c>
      <c r="N23" s="65">
        <f t="shared" si="3"/>
        <v>0.0049999999999999975</v>
      </c>
      <c r="O23" s="65">
        <f t="shared" si="3"/>
        <v>0.0049999999999999975</v>
      </c>
    </row>
    <row r="26" spans="2:15" ht="15.75">
      <c r="B26" s="19" t="s">
        <v>66</v>
      </c>
      <c r="F26" s="65">
        <f>F23-F16</f>
        <v>-0.0006000000000000033</v>
      </c>
      <c r="G26" s="65">
        <f aca="true" t="shared" si="4" ref="G26:O26">G23-G16</f>
        <v>0.0013000000000000025</v>
      </c>
      <c r="H26" s="65">
        <f t="shared" si="4"/>
        <v>-0.0030000000000000027</v>
      </c>
      <c r="I26" s="65">
        <f t="shared" si="4"/>
        <v>0</v>
      </c>
      <c r="J26" s="65">
        <f t="shared" si="4"/>
        <v>0</v>
      </c>
      <c r="K26" s="65">
        <f t="shared" si="4"/>
        <v>0</v>
      </c>
      <c r="L26" s="65">
        <f t="shared" si="4"/>
        <v>0</v>
      </c>
      <c r="M26" s="65">
        <f t="shared" si="4"/>
        <v>0</v>
      </c>
      <c r="N26" s="65">
        <f t="shared" si="4"/>
        <v>0</v>
      </c>
      <c r="O26" s="65">
        <f t="shared" si="4"/>
        <v>0</v>
      </c>
    </row>
    <row r="29" ht="15">
      <c r="E29" s="44" t="s">
        <v>67</v>
      </c>
    </row>
  </sheetData>
  <sheetProtection password="81B8" sheet="1" objects="1" scenarios="1"/>
  <hyperlinks>
    <hyperlink ref="F4" r:id="rId1" display="www.banklehrstuhl.de"/>
    <hyperlink ref="F5" r:id="rId2" display="www.zinsrisiko.de"/>
    <hyperlink ref="F6" r:id="rId3" display="www.cfar.de"/>
    <hyperlink ref="F7" r:id="rId4" display="www.ccfb.de"/>
    <hyperlink ref="E29" location="Performancemessung!A1" display="zurück zur Performancemessung"/>
  </hyperlinks>
  <printOptions/>
  <pageMargins left="0.75" right="0.75" top="1" bottom="1" header="0.4921259845" footer="0.4921259845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ZB-Master</dc:title>
  <dc:subject>Berechnung von Abzinsfakotren, Forwards etc.</dc:subject>
  <dc:creator>Peter Hager</dc:creator>
  <cp:keywords/>
  <dc:description/>
  <cp:lastModifiedBy>Jessica Moll</cp:lastModifiedBy>
  <cp:lastPrinted>2000-10-26T20:51:19Z</cp:lastPrinted>
  <dcterms:created xsi:type="dcterms:W3CDTF">1999-05-01T15:51:47Z</dcterms:created>
  <dcterms:modified xsi:type="dcterms:W3CDTF">2007-11-15T08:55:28Z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